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OneDrive\CustomDS\Project Traveler\Balloon\Flight 2019d\"/>
    </mc:Choice>
  </mc:AlternateContent>
  <xr:revisionPtr revIDLastSave="73" documentId="13_ncr:40009_{1CD49F82-1CE4-4B41-BCE7-FF869C04B2BD}" xr6:coauthVersionLast="43" xr6:coauthVersionMax="43" xr10:uidLastSave="{1F119B9A-1701-4DC7-BF89-8EA0B3A13FB5}"/>
  <bookViews>
    <workbookView xWindow="-120" yWindow="-120" windowWidth="29040" windowHeight="15840" xr2:uid="{00000000-000D-0000-FFFF-FFFF00000000}"/>
  </bookViews>
  <sheets>
    <sheet name="W0ZC-11" sheetId="1" r:id="rId1"/>
  </sheets>
  <definedNames>
    <definedName name="ExternalData_1" localSheetId="0" hidden="1">'W0ZC-11'!$A$1:$M$191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P173" i="1"/>
  <c r="P174" i="1"/>
  <c r="Q174" i="1" s="1"/>
  <c r="P175" i="1"/>
  <c r="P176" i="1"/>
  <c r="Q176" i="1" s="1"/>
  <c r="P177" i="1"/>
  <c r="P178" i="1"/>
  <c r="Q178" i="1" s="1"/>
  <c r="P179" i="1"/>
  <c r="P180" i="1"/>
  <c r="Q180" i="1" s="1"/>
  <c r="P181" i="1"/>
  <c r="P182" i="1"/>
  <c r="Q182" i="1" s="1"/>
  <c r="P183" i="1"/>
  <c r="P184" i="1"/>
  <c r="Q184" i="1" s="1"/>
  <c r="P185" i="1"/>
  <c r="P186" i="1"/>
  <c r="Q186" i="1" s="1"/>
  <c r="P187" i="1"/>
  <c r="P188" i="1"/>
  <c r="Q188" i="1" s="1"/>
  <c r="P189" i="1"/>
  <c r="P190" i="1"/>
  <c r="Q190" i="1" s="1"/>
  <c r="P191" i="1"/>
  <c r="Q191" i="1" s="1"/>
  <c r="Q173" i="1"/>
  <c r="Q175" i="1"/>
  <c r="Q177" i="1"/>
  <c r="Q179" i="1"/>
  <c r="Q181" i="1"/>
  <c r="Q183" i="1"/>
  <c r="Q185" i="1"/>
  <c r="Q187" i="1"/>
  <c r="Q189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T174" i="1"/>
  <c r="U174" i="1" s="1"/>
  <c r="T175" i="1"/>
  <c r="T176" i="1"/>
  <c r="U176" i="1" s="1"/>
  <c r="T177" i="1"/>
  <c r="U177" i="1" s="1"/>
  <c r="T178" i="1"/>
  <c r="U178" i="1" s="1"/>
  <c r="T179" i="1"/>
  <c r="T180" i="1"/>
  <c r="U180" i="1" s="1"/>
  <c r="T181" i="1"/>
  <c r="U181" i="1" s="1"/>
  <c r="T182" i="1"/>
  <c r="U182" i="1" s="1"/>
  <c r="T183" i="1"/>
  <c r="T184" i="1"/>
  <c r="U184" i="1" s="1"/>
  <c r="T185" i="1"/>
  <c r="U185" i="1" s="1"/>
  <c r="T186" i="1"/>
  <c r="U186" i="1" s="1"/>
  <c r="T187" i="1"/>
  <c r="T188" i="1"/>
  <c r="U188" i="1" s="1"/>
  <c r="T189" i="1"/>
  <c r="U189" i="1" s="1"/>
  <c r="T190" i="1"/>
  <c r="U190" i="1" s="1"/>
  <c r="T191" i="1"/>
  <c r="U175" i="1"/>
  <c r="U179" i="1"/>
  <c r="U183" i="1"/>
  <c r="U187" i="1"/>
  <c r="U191" i="1"/>
  <c r="R172" i="1" l="1"/>
  <c r="P172" i="1"/>
  <c r="Q172" i="1" s="1"/>
  <c r="O172" i="1"/>
  <c r="N172" i="1"/>
  <c r="T173" i="1" s="1"/>
  <c r="U173" i="1" s="1"/>
  <c r="R171" i="1"/>
  <c r="P171" i="1"/>
  <c r="Q171" i="1" s="1"/>
  <c r="O171" i="1"/>
  <c r="N171" i="1"/>
  <c r="R170" i="1"/>
  <c r="P170" i="1"/>
  <c r="Q170" i="1" s="1"/>
  <c r="O170" i="1"/>
  <c r="N170" i="1"/>
  <c r="T170" i="1" s="1"/>
  <c r="U170" i="1" s="1"/>
  <c r="R169" i="1"/>
  <c r="P169" i="1"/>
  <c r="Q169" i="1" s="1"/>
  <c r="O169" i="1"/>
  <c r="N169" i="1"/>
  <c r="R168" i="1"/>
  <c r="P168" i="1"/>
  <c r="Q168" i="1" s="1"/>
  <c r="O168" i="1"/>
  <c r="N168" i="1"/>
  <c r="T168" i="1" s="1"/>
  <c r="U168" i="1" s="1"/>
  <c r="R167" i="1"/>
  <c r="P167" i="1"/>
  <c r="Q167" i="1" s="1"/>
  <c r="O167" i="1"/>
  <c r="N167" i="1"/>
  <c r="R166" i="1"/>
  <c r="P166" i="1"/>
  <c r="Q166" i="1" s="1"/>
  <c r="O166" i="1"/>
  <c r="N166" i="1"/>
  <c r="R165" i="1"/>
  <c r="P165" i="1"/>
  <c r="Q165" i="1" s="1"/>
  <c r="O165" i="1"/>
  <c r="N165" i="1"/>
  <c r="T165" i="1" s="1"/>
  <c r="U165" i="1" s="1"/>
  <c r="R164" i="1"/>
  <c r="P164" i="1"/>
  <c r="Q164" i="1" s="1"/>
  <c r="O164" i="1"/>
  <c r="N164" i="1"/>
  <c r="T164" i="1" s="1"/>
  <c r="U164" i="1" s="1"/>
  <c r="R163" i="1"/>
  <c r="P163" i="1"/>
  <c r="Q163" i="1" s="1"/>
  <c r="O163" i="1"/>
  <c r="N163" i="1"/>
  <c r="R162" i="1"/>
  <c r="P162" i="1"/>
  <c r="Q162" i="1" s="1"/>
  <c r="O162" i="1"/>
  <c r="N162" i="1"/>
  <c r="T162" i="1" s="1"/>
  <c r="U162" i="1" s="1"/>
  <c r="R161" i="1"/>
  <c r="P161" i="1"/>
  <c r="Q161" i="1" s="1"/>
  <c r="O161" i="1"/>
  <c r="N161" i="1"/>
  <c r="R160" i="1"/>
  <c r="P160" i="1"/>
  <c r="Q160" i="1" s="1"/>
  <c r="O160" i="1"/>
  <c r="N160" i="1"/>
  <c r="T160" i="1" s="1"/>
  <c r="U160" i="1" s="1"/>
  <c r="R159" i="1"/>
  <c r="P159" i="1"/>
  <c r="Q159" i="1" s="1"/>
  <c r="O159" i="1"/>
  <c r="N159" i="1"/>
  <c r="T159" i="1" s="1"/>
  <c r="U159" i="1" s="1"/>
  <c r="R158" i="1"/>
  <c r="P158" i="1"/>
  <c r="Q158" i="1" s="1"/>
  <c r="O158" i="1"/>
  <c r="N158" i="1"/>
  <c r="T158" i="1" s="1"/>
  <c r="U158" i="1" s="1"/>
  <c r="R157" i="1"/>
  <c r="P157" i="1"/>
  <c r="Q157" i="1" s="1"/>
  <c r="O157" i="1"/>
  <c r="N157" i="1"/>
  <c r="T157" i="1" s="1"/>
  <c r="U157" i="1" s="1"/>
  <c r="T156" i="1"/>
  <c r="U156" i="1" s="1"/>
  <c r="R156" i="1"/>
  <c r="P156" i="1"/>
  <c r="Q156" i="1" s="1"/>
  <c r="O156" i="1"/>
  <c r="N156" i="1"/>
  <c r="R155" i="1"/>
  <c r="P155" i="1"/>
  <c r="Q155" i="1" s="1"/>
  <c r="O155" i="1"/>
  <c r="N155" i="1"/>
  <c r="R154" i="1"/>
  <c r="P154" i="1"/>
  <c r="Q154" i="1" s="1"/>
  <c r="O154" i="1"/>
  <c r="N154" i="1"/>
  <c r="T154" i="1" s="1"/>
  <c r="U154" i="1" s="1"/>
  <c r="R153" i="1"/>
  <c r="P153" i="1"/>
  <c r="Q153" i="1" s="1"/>
  <c r="O153" i="1"/>
  <c r="N153" i="1"/>
  <c r="R152" i="1"/>
  <c r="P152" i="1"/>
  <c r="Q152" i="1" s="1"/>
  <c r="O152" i="1"/>
  <c r="N152" i="1"/>
  <c r="T152" i="1" s="1"/>
  <c r="U152" i="1" s="1"/>
  <c r="R151" i="1"/>
  <c r="P151" i="1"/>
  <c r="Q151" i="1" s="1"/>
  <c r="O151" i="1"/>
  <c r="N151" i="1"/>
  <c r="T151" i="1" s="1"/>
  <c r="U151" i="1" s="1"/>
  <c r="R150" i="1"/>
  <c r="P150" i="1"/>
  <c r="Q150" i="1" s="1"/>
  <c r="O150" i="1"/>
  <c r="N150" i="1"/>
  <c r="R149" i="1"/>
  <c r="P149" i="1"/>
  <c r="Q149" i="1" s="1"/>
  <c r="O149" i="1"/>
  <c r="N149" i="1"/>
  <c r="T149" i="1" s="1"/>
  <c r="U149" i="1" s="1"/>
  <c r="R148" i="1"/>
  <c r="P148" i="1"/>
  <c r="Q148" i="1" s="1"/>
  <c r="O148" i="1"/>
  <c r="N148" i="1"/>
  <c r="T148" i="1" s="1"/>
  <c r="U148" i="1" s="1"/>
  <c r="R147" i="1"/>
  <c r="P147" i="1"/>
  <c r="Q147" i="1" s="1"/>
  <c r="O147" i="1"/>
  <c r="N147" i="1"/>
  <c r="R146" i="1"/>
  <c r="P146" i="1"/>
  <c r="Q146" i="1" s="1"/>
  <c r="O146" i="1"/>
  <c r="N146" i="1"/>
  <c r="T146" i="1" s="1"/>
  <c r="U146" i="1" s="1"/>
  <c r="R145" i="1"/>
  <c r="P145" i="1"/>
  <c r="Q145" i="1" s="1"/>
  <c r="O145" i="1"/>
  <c r="N145" i="1"/>
  <c r="R144" i="1"/>
  <c r="P144" i="1"/>
  <c r="Q144" i="1" s="1"/>
  <c r="O144" i="1"/>
  <c r="N144" i="1"/>
  <c r="T144" i="1" s="1"/>
  <c r="U144" i="1" s="1"/>
  <c r="R143" i="1"/>
  <c r="P143" i="1"/>
  <c r="Q143" i="1" s="1"/>
  <c r="O143" i="1"/>
  <c r="N143" i="1"/>
  <c r="T143" i="1" s="1"/>
  <c r="U143" i="1" s="1"/>
  <c r="R142" i="1"/>
  <c r="P142" i="1"/>
  <c r="Q142" i="1" s="1"/>
  <c r="O142" i="1"/>
  <c r="N142" i="1"/>
  <c r="T142" i="1" s="1"/>
  <c r="U142" i="1" s="1"/>
  <c r="R141" i="1"/>
  <c r="P141" i="1"/>
  <c r="Q141" i="1" s="1"/>
  <c r="O141" i="1"/>
  <c r="N141" i="1"/>
  <c r="T141" i="1" s="1"/>
  <c r="U141" i="1" s="1"/>
  <c r="R140" i="1"/>
  <c r="P140" i="1"/>
  <c r="Q140" i="1" s="1"/>
  <c r="O140" i="1"/>
  <c r="N140" i="1"/>
  <c r="T140" i="1" s="1"/>
  <c r="U140" i="1" s="1"/>
  <c r="R139" i="1"/>
  <c r="P139" i="1"/>
  <c r="Q139" i="1" s="1"/>
  <c r="O139" i="1"/>
  <c r="N139" i="1"/>
  <c r="R138" i="1"/>
  <c r="P138" i="1"/>
  <c r="Q138" i="1" s="1"/>
  <c r="O138" i="1"/>
  <c r="N138" i="1"/>
  <c r="T138" i="1" s="1"/>
  <c r="U138" i="1" s="1"/>
  <c r="R137" i="1"/>
  <c r="P137" i="1"/>
  <c r="Q137" i="1" s="1"/>
  <c r="O137" i="1"/>
  <c r="N137" i="1"/>
  <c r="R136" i="1"/>
  <c r="P136" i="1"/>
  <c r="Q136" i="1" s="1"/>
  <c r="O136" i="1"/>
  <c r="N136" i="1"/>
  <c r="T136" i="1" s="1"/>
  <c r="U136" i="1" s="1"/>
  <c r="R135" i="1"/>
  <c r="P135" i="1"/>
  <c r="Q135" i="1" s="1"/>
  <c r="O135" i="1"/>
  <c r="N135" i="1"/>
  <c r="T135" i="1" s="1"/>
  <c r="U135" i="1" s="1"/>
  <c r="R134" i="1"/>
  <c r="P134" i="1"/>
  <c r="Q134" i="1" s="1"/>
  <c r="O134" i="1"/>
  <c r="N134" i="1"/>
  <c r="R133" i="1"/>
  <c r="P133" i="1"/>
  <c r="Q133" i="1" s="1"/>
  <c r="O133" i="1"/>
  <c r="N133" i="1"/>
  <c r="T133" i="1" s="1"/>
  <c r="U133" i="1" s="1"/>
  <c r="R132" i="1"/>
  <c r="P132" i="1"/>
  <c r="Q132" i="1" s="1"/>
  <c r="O132" i="1"/>
  <c r="N132" i="1"/>
  <c r="T132" i="1" s="1"/>
  <c r="U132" i="1" s="1"/>
  <c r="R131" i="1"/>
  <c r="P131" i="1"/>
  <c r="Q131" i="1" s="1"/>
  <c r="O131" i="1"/>
  <c r="N131" i="1"/>
  <c r="R130" i="1"/>
  <c r="P130" i="1"/>
  <c r="Q130" i="1" s="1"/>
  <c r="O130" i="1"/>
  <c r="N130" i="1"/>
  <c r="T130" i="1" s="1"/>
  <c r="U130" i="1" s="1"/>
  <c r="R129" i="1"/>
  <c r="P129" i="1"/>
  <c r="Q129" i="1" s="1"/>
  <c r="O129" i="1"/>
  <c r="N129" i="1"/>
  <c r="R128" i="1"/>
  <c r="P128" i="1"/>
  <c r="Q128" i="1" s="1"/>
  <c r="O128" i="1"/>
  <c r="N128" i="1"/>
  <c r="T128" i="1" s="1"/>
  <c r="U128" i="1" s="1"/>
  <c r="R127" i="1"/>
  <c r="P127" i="1"/>
  <c r="Q127" i="1" s="1"/>
  <c r="O127" i="1"/>
  <c r="N127" i="1"/>
  <c r="T127" i="1" s="1"/>
  <c r="U127" i="1" s="1"/>
  <c r="R126" i="1"/>
  <c r="P126" i="1"/>
  <c r="Q126" i="1" s="1"/>
  <c r="O126" i="1"/>
  <c r="N126" i="1"/>
  <c r="T126" i="1" s="1"/>
  <c r="U126" i="1" s="1"/>
  <c r="R125" i="1"/>
  <c r="P125" i="1"/>
  <c r="Q125" i="1" s="1"/>
  <c r="O125" i="1"/>
  <c r="N125" i="1"/>
  <c r="T125" i="1" s="1"/>
  <c r="U125" i="1" s="1"/>
  <c r="R124" i="1"/>
  <c r="P124" i="1"/>
  <c r="Q124" i="1" s="1"/>
  <c r="O124" i="1"/>
  <c r="N124" i="1"/>
  <c r="T124" i="1" s="1"/>
  <c r="U124" i="1" s="1"/>
  <c r="R123" i="1"/>
  <c r="P123" i="1"/>
  <c r="Q123" i="1" s="1"/>
  <c r="O123" i="1"/>
  <c r="N123" i="1"/>
  <c r="T122" i="1"/>
  <c r="U122" i="1" s="1"/>
  <c r="R122" i="1"/>
  <c r="P122" i="1"/>
  <c r="Q122" i="1" s="1"/>
  <c r="O122" i="1"/>
  <c r="N122" i="1"/>
  <c r="R121" i="1"/>
  <c r="P121" i="1"/>
  <c r="Q121" i="1" s="1"/>
  <c r="O121" i="1"/>
  <c r="N121" i="1"/>
  <c r="R120" i="1"/>
  <c r="P120" i="1"/>
  <c r="Q120" i="1" s="1"/>
  <c r="O120" i="1"/>
  <c r="N120" i="1"/>
  <c r="T120" i="1" s="1"/>
  <c r="U120" i="1" s="1"/>
  <c r="R119" i="1"/>
  <c r="P119" i="1"/>
  <c r="Q119" i="1" s="1"/>
  <c r="O119" i="1"/>
  <c r="N119" i="1"/>
  <c r="T119" i="1" s="1"/>
  <c r="U119" i="1" s="1"/>
  <c r="R118" i="1"/>
  <c r="P118" i="1"/>
  <c r="Q118" i="1" s="1"/>
  <c r="O118" i="1"/>
  <c r="N118" i="1"/>
  <c r="T118" i="1" s="1"/>
  <c r="U118" i="1" s="1"/>
  <c r="R117" i="1"/>
  <c r="P117" i="1"/>
  <c r="Q117" i="1" s="1"/>
  <c r="O117" i="1"/>
  <c r="N117" i="1"/>
  <c r="T117" i="1" s="1"/>
  <c r="U117" i="1" s="1"/>
  <c r="R116" i="1"/>
  <c r="P116" i="1"/>
  <c r="Q116" i="1" s="1"/>
  <c r="O116" i="1"/>
  <c r="N116" i="1"/>
  <c r="T116" i="1" s="1"/>
  <c r="U116" i="1" s="1"/>
  <c r="R115" i="1"/>
  <c r="P115" i="1"/>
  <c r="Q115" i="1" s="1"/>
  <c r="O115" i="1"/>
  <c r="N115" i="1"/>
  <c r="R114" i="1"/>
  <c r="P114" i="1"/>
  <c r="Q114" i="1" s="1"/>
  <c r="O114" i="1"/>
  <c r="N114" i="1"/>
  <c r="T114" i="1" s="1"/>
  <c r="U114" i="1" s="1"/>
  <c r="R113" i="1"/>
  <c r="P113" i="1"/>
  <c r="Q113" i="1" s="1"/>
  <c r="O113" i="1"/>
  <c r="N113" i="1"/>
  <c r="R112" i="1"/>
  <c r="P112" i="1"/>
  <c r="Q112" i="1" s="1"/>
  <c r="O112" i="1"/>
  <c r="N112" i="1"/>
  <c r="T112" i="1" s="1"/>
  <c r="U112" i="1" s="1"/>
  <c r="R111" i="1"/>
  <c r="P111" i="1"/>
  <c r="Q111" i="1" s="1"/>
  <c r="O111" i="1"/>
  <c r="N111" i="1"/>
  <c r="T111" i="1" s="1"/>
  <c r="U111" i="1" s="1"/>
  <c r="R110" i="1"/>
  <c r="P110" i="1"/>
  <c r="Q110" i="1" s="1"/>
  <c r="O110" i="1"/>
  <c r="N110" i="1"/>
  <c r="T110" i="1" s="1"/>
  <c r="U110" i="1" s="1"/>
  <c r="R109" i="1"/>
  <c r="P109" i="1"/>
  <c r="Q109" i="1" s="1"/>
  <c r="O109" i="1"/>
  <c r="N109" i="1"/>
  <c r="T109" i="1" s="1"/>
  <c r="U109" i="1" s="1"/>
  <c r="R108" i="1"/>
  <c r="P108" i="1"/>
  <c r="Q108" i="1" s="1"/>
  <c r="O108" i="1"/>
  <c r="N108" i="1"/>
  <c r="T108" i="1" s="1"/>
  <c r="U108" i="1" s="1"/>
  <c r="R107" i="1"/>
  <c r="P107" i="1"/>
  <c r="Q107" i="1" s="1"/>
  <c r="O107" i="1"/>
  <c r="N107" i="1"/>
  <c r="R106" i="1"/>
  <c r="P106" i="1"/>
  <c r="Q106" i="1" s="1"/>
  <c r="O106" i="1"/>
  <c r="N106" i="1"/>
  <c r="T106" i="1" s="1"/>
  <c r="U106" i="1" s="1"/>
  <c r="R105" i="1"/>
  <c r="P105" i="1"/>
  <c r="Q105" i="1" s="1"/>
  <c r="O105" i="1"/>
  <c r="N105" i="1"/>
  <c r="R104" i="1"/>
  <c r="P104" i="1"/>
  <c r="Q104" i="1" s="1"/>
  <c r="O104" i="1"/>
  <c r="N104" i="1"/>
  <c r="T104" i="1" s="1"/>
  <c r="U104" i="1" s="1"/>
  <c r="R103" i="1"/>
  <c r="P103" i="1"/>
  <c r="Q103" i="1" s="1"/>
  <c r="O103" i="1"/>
  <c r="N103" i="1"/>
  <c r="T103" i="1" s="1"/>
  <c r="U103" i="1" s="1"/>
  <c r="R102" i="1"/>
  <c r="P102" i="1"/>
  <c r="Q102" i="1" s="1"/>
  <c r="O102" i="1"/>
  <c r="N102" i="1"/>
  <c r="R101" i="1"/>
  <c r="P101" i="1"/>
  <c r="Q101" i="1" s="1"/>
  <c r="O101" i="1"/>
  <c r="N101" i="1"/>
  <c r="T101" i="1" s="1"/>
  <c r="U101" i="1" s="1"/>
  <c r="R100" i="1"/>
  <c r="P100" i="1"/>
  <c r="Q100" i="1" s="1"/>
  <c r="O100" i="1"/>
  <c r="N100" i="1"/>
  <c r="T100" i="1" s="1"/>
  <c r="U100" i="1" s="1"/>
  <c r="R99" i="1"/>
  <c r="P99" i="1"/>
  <c r="Q99" i="1" s="1"/>
  <c r="O99" i="1"/>
  <c r="N99" i="1"/>
  <c r="R98" i="1"/>
  <c r="P98" i="1"/>
  <c r="Q98" i="1" s="1"/>
  <c r="O98" i="1"/>
  <c r="N98" i="1"/>
  <c r="T98" i="1" s="1"/>
  <c r="U98" i="1" s="1"/>
  <c r="R97" i="1"/>
  <c r="P97" i="1"/>
  <c r="Q97" i="1" s="1"/>
  <c r="O97" i="1"/>
  <c r="N97" i="1"/>
  <c r="R96" i="1"/>
  <c r="P96" i="1"/>
  <c r="Q96" i="1" s="1"/>
  <c r="O96" i="1"/>
  <c r="N96" i="1"/>
  <c r="T96" i="1" s="1"/>
  <c r="U96" i="1" s="1"/>
  <c r="R95" i="1"/>
  <c r="P95" i="1"/>
  <c r="Q95" i="1" s="1"/>
  <c r="O95" i="1"/>
  <c r="N95" i="1"/>
  <c r="T95" i="1" s="1"/>
  <c r="U95" i="1" s="1"/>
  <c r="R94" i="1"/>
  <c r="P94" i="1"/>
  <c r="Q94" i="1" s="1"/>
  <c r="O94" i="1"/>
  <c r="N94" i="1"/>
  <c r="R93" i="1"/>
  <c r="P93" i="1"/>
  <c r="Q93" i="1" s="1"/>
  <c r="O93" i="1"/>
  <c r="N93" i="1"/>
  <c r="T93" i="1" s="1"/>
  <c r="U93" i="1" s="1"/>
  <c r="R92" i="1"/>
  <c r="P92" i="1"/>
  <c r="Q92" i="1" s="1"/>
  <c r="O92" i="1"/>
  <c r="N92" i="1"/>
  <c r="T92" i="1" s="1"/>
  <c r="U92" i="1" s="1"/>
  <c r="R91" i="1"/>
  <c r="P91" i="1"/>
  <c r="Q91" i="1" s="1"/>
  <c r="O91" i="1"/>
  <c r="N91" i="1"/>
  <c r="R90" i="1"/>
  <c r="P90" i="1"/>
  <c r="Q90" i="1" s="1"/>
  <c r="O90" i="1"/>
  <c r="N90" i="1"/>
  <c r="T90" i="1" s="1"/>
  <c r="U90" i="1" s="1"/>
  <c r="R89" i="1"/>
  <c r="P89" i="1"/>
  <c r="Q89" i="1" s="1"/>
  <c r="O89" i="1"/>
  <c r="N89" i="1"/>
  <c r="R88" i="1"/>
  <c r="P88" i="1"/>
  <c r="Q88" i="1" s="1"/>
  <c r="O88" i="1"/>
  <c r="N88" i="1"/>
  <c r="T88" i="1" s="1"/>
  <c r="U88" i="1" s="1"/>
  <c r="R87" i="1"/>
  <c r="P87" i="1"/>
  <c r="Q87" i="1" s="1"/>
  <c r="O87" i="1"/>
  <c r="N87" i="1"/>
  <c r="T87" i="1" s="1"/>
  <c r="U87" i="1" s="1"/>
  <c r="R86" i="1"/>
  <c r="P86" i="1"/>
  <c r="Q86" i="1" s="1"/>
  <c r="O86" i="1"/>
  <c r="N86" i="1"/>
  <c r="R85" i="1"/>
  <c r="P85" i="1"/>
  <c r="Q85" i="1" s="1"/>
  <c r="O85" i="1"/>
  <c r="N85" i="1"/>
  <c r="T85" i="1" s="1"/>
  <c r="U85" i="1" s="1"/>
  <c r="R84" i="1"/>
  <c r="P84" i="1"/>
  <c r="Q84" i="1" s="1"/>
  <c r="O84" i="1"/>
  <c r="N84" i="1"/>
  <c r="T84" i="1" s="1"/>
  <c r="U84" i="1" s="1"/>
  <c r="R83" i="1"/>
  <c r="P83" i="1"/>
  <c r="Q83" i="1" s="1"/>
  <c r="O83" i="1"/>
  <c r="N83" i="1"/>
  <c r="T82" i="1"/>
  <c r="U82" i="1" s="1"/>
  <c r="R82" i="1"/>
  <c r="P82" i="1"/>
  <c r="Q82" i="1" s="1"/>
  <c r="O82" i="1"/>
  <c r="N82" i="1"/>
  <c r="R81" i="1"/>
  <c r="P81" i="1"/>
  <c r="Q81" i="1" s="1"/>
  <c r="O81" i="1"/>
  <c r="N81" i="1"/>
  <c r="R80" i="1"/>
  <c r="P80" i="1"/>
  <c r="Q80" i="1" s="1"/>
  <c r="O80" i="1"/>
  <c r="N80" i="1"/>
  <c r="T80" i="1" s="1"/>
  <c r="U80" i="1" s="1"/>
  <c r="R79" i="1"/>
  <c r="P79" i="1"/>
  <c r="Q79" i="1" s="1"/>
  <c r="O79" i="1"/>
  <c r="N79" i="1"/>
  <c r="T79" i="1" s="1"/>
  <c r="U79" i="1" s="1"/>
  <c r="R78" i="1"/>
  <c r="P78" i="1"/>
  <c r="Q78" i="1" s="1"/>
  <c r="O78" i="1"/>
  <c r="N78" i="1"/>
  <c r="R77" i="1"/>
  <c r="P77" i="1"/>
  <c r="Q77" i="1" s="1"/>
  <c r="O77" i="1"/>
  <c r="N77" i="1"/>
  <c r="T77" i="1" s="1"/>
  <c r="U77" i="1" s="1"/>
  <c r="R76" i="1"/>
  <c r="P76" i="1"/>
  <c r="Q76" i="1" s="1"/>
  <c r="O76" i="1"/>
  <c r="N76" i="1"/>
  <c r="T76" i="1" s="1"/>
  <c r="U76" i="1" s="1"/>
  <c r="R75" i="1"/>
  <c r="P75" i="1"/>
  <c r="Q75" i="1" s="1"/>
  <c r="O75" i="1"/>
  <c r="N75" i="1"/>
  <c r="R74" i="1"/>
  <c r="P74" i="1"/>
  <c r="Q74" i="1" s="1"/>
  <c r="O74" i="1"/>
  <c r="N74" i="1"/>
  <c r="T74" i="1" s="1"/>
  <c r="U74" i="1" s="1"/>
  <c r="R73" i="1"/>
  <c r="P73" i="1"/>
  <c r="Q73" i="1" s="1"/>
  <c r="O73" i="1"/>
  <c r="N73" i="1"/>
  <c r="R72" i="1"/>
  <c r="P72" i="1"/>
  <c r="Q72" i="1" s="1"/>
  <c r="O72" i="1"/>
  <c r="N72" i="1"/>
  <c r="T72" i="1" s="1"/>
  <c r="U72" i="1" s="1"/>
  <c r="R71" i="1"/>
  <c r="P71" i="1"/>
  <c r="Q71" i="1" s="1"/>
  <c r="O71" i="1"/>
  <c r="N71" i="1"/>
  <c r="T71" i="1" s="1"/>
  <c r="U71" i="1" s="1"/>
  <c r="R70" i="1"/>
  <c r="P70" i="1"/>
  <c r="Q70" i="1" s="1"/>
  <c r="O70" i="1"/>
  <c r="N70" i="1"/>
  <c r="R69" i="1"/>
  <c r="P69" i="1"/>
  <c r="Q69" i="1" s="1"/>
  <c r="O69" i="1"/>
  <c r="N69" i="1"/>
  <c r="T69" i="1" s="1"/>
  <c r="U69" i="1" s="1"/>
  <c r="R68" i="1"/>
  <c r="P68" i="1"/>
  <c r="Q68" i="1" s="1"/>
  <c r="O68" i="1"/>
  <c r="N68" i="1"/>
  <c r="T68" i="1" s="1"/>
  <c r="U68" i="1" s="1"/>
  <c r="R67" i="1"/>
  <c r="P67" i="1"/>
  <c r="Q67" i="1" s="1"/>
  <c r="O67" i="1"/>
  <c r="N67" i="1"/>
  <c r="R66" i="1"/>
  <c r="P66" i="1"/>
  <c r="Q66" i="1" s="1"/>
  <c r="O66" i="1"/>
  <c r="N66" i="1"/>
  <c r="T66" i="1" s="1"/>
  <c r="U66" i="1" s="1"/>
  <c r="R65" i="1"/>
  <c r="P65" i="1"/>
  <c r="Q65" i="1" s="1"/>
  <c r="O65" i="1"/>
  <c r="N65" i="1"/>
  <c r="R64" i="1"/>
  <c r="P64" i="1"/>
  <c r="Q64" i="1" s="1"/>
  <c r="O64" i="1"/>
  <c r="N64" i="1"/>
  <c r="T64" i="1" s="1"/>
  <c r="U64" i="1" s="1"/>
  <c r="R63" i="1"/>
  <c r="P63" i="1"/>
  <c r="Q63" i="1" s="1"/>
  <c r="O63" i="1"/>
  <c r="N63" i="1"/>
  <c r="R62" i="1"/>
  <c r="P62" i="1"/>
  <c r="Q62" i="1" s="1"/>
  <c r="O62" i="1"/>
  <c r="N62" i="1"/>
  <c r="R61" i="1"/>
  <c r="P61" i="1"/>
  <c r="Q61" i="1" s="1"/>
  <c r="O61" i="1"/>
  <c r="N61" i="1"/>
  <c r="R60" i="1"/>
  <c r="P60" i="1"/>
  <c r="Q60" i="1" s="1"/>
  <c r="O60" i="1"/>
  <c r="N60" i="1"/>
  <c r="T61" i="1" s="1"/>
  <c r="U61" i="1" s="1"/>
  <c r="R59" i="1"/>
  <c r="P59" i="1"/>
  <c r="Q59" i="1" s="1"/>
  <c r="O59" i="1"/>
  <c r="N59" i="1"/>
  <c r="R58" i="1"/>
  <c r="P58" i="1"/>
  <c r="Q58" i="1" s="1"/>
  <c r="O58" i="1"/>
  <c r="N58" i="1"/>
  <c r="R57" i="1"/>
  <c r="P57" i="1"/>
  <c r="Q57" i="1" s="1"/>
  <c r="O57" i="1"/>
  <c r="N57" i="1"/>
  <c r="R56" i="1"/>
  <c r="P56" i="1"/>
  <c r="Q56" i="1" s="1"/>
  <c r="O56" i="1"/>
  <c r="N56" i="1"/>
  <c r="T57" i="1" s="1"/>
  <c r="U57" i="1" s="1"/>
  <c r="R55" i="1"/>
  <c r="P55" i="1"/>
  <c r="Q55" i="1" s="1"/>
  <c r="O55" i="1"/>
  <c r="N55" i="1"/>
  <c r="R54" i="1"/>
  <c r="P54" i="1"/>
  <c r="Q54" i="1" s="1"/>
  <c r="O54" i="1"/>
  <c r="N54" i="1"/>
  <c r="R53" i="1"/>
  <c r="P53" i="1"/>
  <c r="Q53" i="1" s="1"/>
  <c r="O53" i="1"/>
  <c r="N53" i="1"/>
  <c r="R52" i="1"/>
  <c r="P52" i="1"/>
  <c r="Q52" i="1" s="1"/>
  <c r="O52" i="1"/>
  <c r="N52" i="1"/>
  <c r="T53" i="1" s="1"/>
  <c r="U53" i="1" s="1"/>
  <c r="R51" i="1"/>
  <c r="P51" i="1"/>
  <c r="Q51" i="1" s="1"/>
  <c r="O51" i="1"/>
  <c r="N51" i="1"/>
  <c r="R50" i="1"/>
  <c r="P50" i="1"/>
  <c r="Q50" i="1" s="1"/>
  <c r="O50" i="1"/>
  <c r="N50" i="1"/>
  <c r="R49" i="1"/>
  <c r="P49" i="1"/>
  <c r="Q49" i="1" s="1"/>
  <c r="O49" i="1"/>
  <c r="N49" i="1"/>
  <c r="R48" i="1"/>
  <c r="P48" i="1"/>
  <c r="Q48" i="1" s="1"/>
  <c r="O48" i="1"/>
  <c r="N48" i="1"/>
  <c r="T49" i="1" s="1"/>
  <c r="U49" i="1" s="1"/>
  <c r="R47" i="1"/>
  <c r="P47" i="1"/>
  <c r="Q47" i="1" s="1"/>
  <c r="O47" i="1"/>
  <c r="N47" i="1"/>
  <c r="R46" i="1"/>
  <c r="P46" i="1"/>
  <c r="Q46" i="1" s="1"/>
  <c r="O46" i="1"/>
  <c r="N46" i="1"/>
  <c r="R45" i="1"/>
  <c r="P45" i="1"/>
  <c r="Q45" i="1" s="1"/>
  <c r="O45" i="1"/>
  <c r="N45" i="1"/>
  <c r="R44" i="1"/>
  <c r="P44" i="1"/>
  <c r="Q44" i="1" s="1"/>
  <c r="O44" i="1"/>
  <c r="N44" i="1"/>
  <c r="T45" i="1" s="1"/>
  <c r="U45" i="1" s="1"/>
  <c r="R43" i="1"/>
  <c r="P43" i="1"/>
  <c r="Q43" i="1" s="1"/>
  <c r="O43" i="1"/>
  <c r="N43" i="1"/>
  <c r="T43" i="1" s="1"/>
  <c r="U43" i="1" s="1"/>
  <c r="R42" i="1"/>
  <c r="P42" i="1"/>
  <c r="Q42" i="1" s="1"/>
  <c r="O42" i="1"/>
  <c r="N42" i="1"/>
  <c r="T42" i="1" s="1"/>
  <c r="U42" i="1" s="1"/>
  <c r="R41" i="1"/>
  <c r="P41" i="1"/>
  <c r="Q41" i="1" s="1"/>
  <c r="O41" i="1"/>
  <c r="N41" i="1"/>
  <c r="T41" i="1" s="1"/>
  <c r="U41" i="1" s="1"/>
  <c r="R40" i="1"/>
  <c r="P40" i="1"/>
  <c r="Q40" i="1" s="1"/>
  <c r="O40" i="1"/>
  <c r="N40" i="1"/>
  <c r="T40" i="1" s="1"/>
  <c r="U40" i="1" s="1"/>
  <c r="R39" i="1"/>
  <c r="P39" i="1"/>
  <c r="Q39" i="1" s="1"/>
  <c r="O39" i="1"/>
  <c r="N39" i="1"/>
  <c r="T39" i="1" s="1"/>
  <c r="U39" i="1" s="1"/>
  <c r="R38" i="1"/>
  <c r="P38" i="1"/>
  <c r="Q38" i="1" s="1"/>
  <c r="O38" i="1"/>
  <c r="N38" i="1"/>
  <c r="T38" i="1" s="1"/>
  <c r="U38" i="1" s="1"/>
  <c r="R37" i="1"/>
  <c r="P37" i="1"/>
  <c r="Q37" i="1" s="1"/>
  <c r="O37" i="1"/>
  <c r="N37" i="1"/>
  <c r="T37" i="1" s="1"/>
  <c r="U37" i="1" s="1"/>
  <c r="R36" i="1"/>
  <c r="P36" i="1"/>
  <c r="Q36" i="1" s="1"/>
  <c r="O36" i="1"/>
  <c r="N36" i="1"/>
  <c r="T36" i="1" s="1"/>
  <c r="U36" i="1" s="1"/>
  <c r="R35" i="1"/>
  <c r="P35" i="1"/>
  <c r="Q35" i="1" s="1"/>
  <c r="O35" i="1"/>
  <c r="N35" i="1"/>
  <c r="T35" i="1" s="1"/>
  <c r="U35" i="1" s="1"/>
  <c r="R34" i="1"/>
  <c r="P34" i="1"/>
  <c r="Q34" i="1" s="1"/>
  <c r="O34" i="1"/>
  <c r="N34" i="1"/>
  <c r="T34" i="1" s="1"/>
  <c r="U34" i="1" s="1"/>
  <c r="R33" i="1"/>
  <c r="P33" i="1"/>
  <c r="Q33" i="1" s="1"/>
  <c r="O33" i="1"/>
  <c r="N33" i="1"/>
  <c r="T33" i="1" s="1"/>
  <c r="U33" i="1" s="1"/>
  <c r="R32" i="1"/>
  <c r="P32" i="1"/>
  <c r="Q32" i="1" s="1"/>
  <c r="O32" i="1"/>
  <c r="N32" i="1"/>
  <c r="T32" i="1" s="1"/>
  <c r="U32" i="1" s="1"/>
  <c r="R31" i="1"/>
  <c r="P31" i="1"/>
  <c r="Q31" i="1" s="1"/>
  <c r="O31" i="1"/>
  <c r="N31" i="1"/>
  <c r="T31" i="1" s="1"/>
  <c r="U31" i="1" s="1"/>
  <c r="R30" i="1"/>
  <c r="P30" i="1"/>
  <c r="Q30" i="1" s="1"/>
  <c r="O30" i="1"/>
  <c r="N30" i="1"/>
  <c r="T30" i="1" s="1"/>
  <c r="U30" i="1" s="1"/>
  <c r="R29" i="1"/>
  <c r="P29" i="1"/>
  <c r="Q29" i="1" s="1"/>
  <c r="O29" i="1"/>
  <c r="N29" i="1"/>
  <c r="T29" i="1" s="1"/>
  <c r="U29" i="1" s="1"/>
  <c r="R28" i="1"/>
  <c r="P28" i="1"/>
  <c r="Q28" i="1" s="1"/>
  <c r="O28" i="1"/>
  <c r="N28" i="1"/>
  <c r="T28" i="1" s="1"/>
  <c r="U28" i="1" s="1"/>
  <c r="R27" i="1"/>
  <c r="P27" i="1"/>
  <c r="Q27" i="1" s="1"/>
  <c r="O27" i="1"/>
  <c r="N27" i="1"/>
  <c r="T27" i="1" s="1"/>
  <c r="U27" i="1" s="1"/>
  <c r="R26" i="1"/>
  <c r="P26" i="1"/>
  <c r="Q26" i="1" s="1"/>
  <c r="O26" i="1"/>
  <c r="N26" i="1"/>
  <c r="T26" i="1" s="1"/>
  <c r="U26" i="1" s="1"/>
  <c r="R25" i="1"/>
  <c r="P25" i="1"/>
  <c r="Q25" i="1" s="1"/>
  <c r="O25" i="1"/>
  <c r="N25" i="1"/>
  <c r="T25" i="1" s="1"/>
  <c r="U25" i="1" s="1"/>
  <c r="R24" i="1"/>
  <c r="P24" i="1"/>
  <c r="Q24" i="1" s="1"/>
  <c r="O24" i="1"/>
  <c r="N24" i="1"/>
  <c r="T24" i="1" s="1"/>
  <c r="U24" i="1" s="1"/>
  <c r="R23" i="1"/>
  <c r="P23" i="1"/>
  <c r="Q23" i="1" s="1"/>
  <c r="O23" i="1"/>
  <c r="N23" i="1"/>
  <c r="T23" i="1" s="1"/>
  <c r="U23" i="1" s="1"/>
  <c r="R22" i="1"/>
  <c r="P22" i="1"/>
  <c r="Q22" i="1" s="1"/>
  <c r="O22" i="1"/>
  <c r="N22" i="1"/>
  <c r="T22" i="1" s="1"/>
  <c r="U22" i="1" s="1"/>
  <c r="R21" i="1"/>
  <c r="P21" i="1"/>
  <c r="Q21" i="1" s="1"/>
  <c r="O21" i="1"/>
  <c r="N21" i="1"/>
  <c r="T21" i="1" s="1"/>
  <c r="U21" i="1" s="1"/>
  <c r="R20" i="1"/>
  <c r="P20" i="1"/>
  <c r="Q20" i="1" s="1"/>
  <c r="O20" i="1"/>
  <c r="N20" i="1"/>
  <c r="T20" i="1" s="1"/>
  <c r="U20" i="1" s="1"/>
  <c r="R19" i="1"/>
  <c r="P19" i="1"/>
  <c r="Q19" i="1" s="1"/>
  <c r="O19" i="1"/>
  <c r="N19" i="1"/>
  <c r="T19" i="1" s="1"/>
  <c r="U19" i="1" s="1"/>
  <c r="R18" i="1"/>
  <c r="P18" i="1"/>
  <c r="Q18" i="1" s="1"/>
  <c r="O18" i="1"/>
  <c r="N18" i="1"/>
  <c r="T18" i="1" s="1"/>
  <c r="U18" i="1" s="1"/>
  <c r="R17" i="1"/>
  <c r="P17" i="1"/>
  <c r="Q17" i="1" s="1"/>
  <c r="O17" i="1"/>
  <c r="N17" i="1"/>
  <c r="T17" i="1" s="1"/>
  <c r="U17" i="1" s="1"/>
  <c r="R16" i="1"/>
  <c r="P16" i="1"/>
  <c r="Q16" i="1" s="1"/>
  <c r="O16" i="1"/>
  <c r="N16" i="1"/>
  <c r="T16" i="1" s="1"/>
  <c r="U16" i="1" s="1"/>
  <c r="R15" i="1"/>
  <c r="P15" i="1"/>
  <c r="Q15" i="1" s="1"/>
  <c r="O15" i="1"/>
  <c r="N15" i="1"/>
  <c r="T15" i="1" s="1"/>
  <c r="U15" i="1" s="1"/>
  <c r="R14" i="1"/>
  <c r="P14" i="1"/>
  <c r="Q14" i="1" s="1"/>
  <c r="O14" i="1"/>
  <c r="N14" i="1"/>
  <c r="T14" i="1" s="1"/>
  <c r="U14" i="1" s="1"/>
  <c r="R13" i="1"/>
  <c r="P13" i="1"/>
  <c r="Q13" i="1" s="1"/>
  <c r="O13" i="1"/>
  <c r="N13" i="1"/>
  <c r="T13" i="1" s="1"/>
  <c r="U13" i="1" s="1"/>
  <c r="R12" i="1"/>
  <c r="P12" i="1"/>
  <c r="Q12" i="1" s="1"/>
  <c r="O12" i="1"/>
  <c r="N12" i="1"/>
  <c r="T12" i="1" s="1"/>
  <c r="U12" i="1" s="1"/>
  <c r="R11" i="1"/>
  <c r="P11" i="1"/>
  <c r="Q11" i="1" s="1"/>
  <c r="O11" i="1"/>
  <c r="N11" i="1"/>
  <c r="T11" i="1" s="1"/>
  <c r="U11" i="1" s="1"/>
  <c r="R10" i="1"/>
  <c r="P10" i="1"/>
  <c r="Q10" i="1" s="1"/>
  <c r="O10" i="1"/>
  <c r="N10" i="1"/>
  <c r="T10" i="1" s="1"/>
  <c r="U10" i="1" s="1"/>
  <c r="R9" i="1"/>
  <c r="P9" i="1"/>
  <c r="Q9" i="1" s="1"/>
  <c r="O9" i="1"/>
  <c r="N9" i="1"/>
  <c r="T9" i="1" s="1"/>
  <c r="U9" i="1" s="1"/>
  <c r="R8" i="1"/>
  <c r="P8" i="1"/>
  <c r="Q8" i="1" s="1"/>
  <c r="O8" i="1"/>
  <c r="N8" i="1"/>
  <c r="T8" i="1" s="1"/>
  <c r="U8" i="1" s="1"/>
  <c r="R7" i="1"/>
  <c r="P7" i="1"/>
  <c r="Q7" i="1" s="1"/>
  <c r="O7" i="1"/>
  <c r="N7" i="1"/>
  <c r="T7" i="1" s="1"/>
  <c r="U7" i="1" s="1"/>
  <c r="R6" i="1"/>
  <c r="P6" i="1"/>
  <c r="Q6" i="1" s="1"/>
  <c r="O6" i="1"/>
  <c r="N6" i="1"/>
  <c r="T6" i="1" s="1"/>
  <c r="U6" i="1" s="1"/>
  <c r="R5" i="1"/>
  <c r="P5" i="1"/>
  <c r="Q5" i="1" s="1"/>
  <c r="O5" i="1"/>
  <c r="N5" i="1"/>
  <c r="T5" i="1" s="1"/>
  <c r="U5" i="1" s="1"/>
  <c r="R4" i="1"/>
  <c r="P4" i="1"/>
  <c r="Q4" i="1" s="1"/>
  <c r="O4" i="1"/>
  <c r="N4" i="1"/>
  <c r="T4" i="1" s="1"/>
  <c r="U4" i="1" s="1"/>
  <c r="R3" i="1"/>
  <c r="P3" i="1"/>
  <c r="Q3" i="1" s="1"/>
  <c r="O3" i="1"/>
  <c r="N3" i="1"/>
  <c r="T3" i="1" s="1"/>
  <c r="U3" i="1" s="1"/>
  <c r="R2" i="1"/>
  <c r="P2" i="1"/>
  <c r="Q2" i="1" s="1"/>
  <c r="O2" i="1"/>
  <c r="N2" i="1"/>
  <c r="T2" i="1" s="1"/>
  <c r="U2" i="1" s="1"/>
  <c r="T47" i="1" l="1"/>
  <c r="U47" i="1" s="1"/>
  <c r="T51" i="1"/>
  <c r="U51" i="1" s="1"/>
  <c r="T55" i="1"/>
  <c r="U55" i="1" s="1"/>
  <c r="T59" i="1"/>
  <c r="U59" i="1" s="1"/>
  <c r="T63" i="1"/>
  <c r="U63" i="1" s="1"/>
  <c r="T44" i="1"/>
  <c r="U44" i="1" s="1"/>
  <c r="T46" i="1"/>
  <c r="U46" i="1" s="1"/>
  <c r="T48" i="1"/>
  <c r="U48" i="1" s="1"/>
  <c r="T50" i="1"/>
  <c r="U50" i="1" s="1"/>
  <c r="T52" i="1"/>
  <c r="U52" i="1" s="1"/>
  <c r="T54" i="1"/>
  <c r="U54" i="1" s="1"/>
  <c r="T56" i="1"/>
  <c r="U56" i="1" s="1"/>
  <c r="T58" i="1"/>
  <c r="U58" i="1" s="1"/>
  <c r="T60" i="1"/>
  <c r="U60" i="1" s="1"/>
  <c r="T62" i="1"/>
  <c r="U62" i="1" s="1"/>
  <c r="T67" i="1"/>
  <c r="U67" i="1" s="1"/>
  <c r="T75" i="1"/>
  <c r="U75" i="1" s="1"/>
  <c r="T83" i="1"/>
  <c r="U83" i="1" s="1"/>
  <c r="T91" i="1"/>
  <c r="U91" i="1" s="1"/>
  <c r="T99" i="1"/>
  <c r="U99" i="1" s="1"/>
  <c r="T107" i="1"/>
  <c r="U107" i="1" s="1"/>
  <c r="T115" i="1"/>
  <c r="U115" i="1" s="1"/>
  <c r="T123" i="1"/>
  <c r="U123" i="1" s="1"/>
  <c r="T134" i="1"/>
  <c r="U134" i="1" s="1"/>
  <c r="T150" i="1"/>
  <c r="U150" i="1" s="1"/>
  <c r="T166" i="1"/>
  <c r="U166" i="1" s="1"/>
  <c r="T65" i="1"/>
  <c r="U65" i="1" s="1"/>
  <c r="T70" i="1"/>
  <c r="U70" i="1" s="1"/>
  <c r="T73" i="1"/>
  <c r="U73" i="1" s="1"/>
  <c r="T78" i="1"/>
  <c r="U78" i="1" s="1"/>
  <c r="T81" i="1"/>
  <c r="U81" i="1" s="1"/>
  <c r="T86" i="1"/>
  <c r="U86" i="1" s="1"/>
  <c r="T89" i="1"/>
  <c r="U89" i="1" s="1"/>
  <c r="T94" i="1"/>
  <c r="U94" i="1" s="1"/>
  <c r="T97" i="1"/>
  <c r="U97" i="1" s="1"/>
  <c r="T102" i="1"/>
  <c r="U102" i="1" s="1"/>
  <c r="T105" i="1"/>
  <c r="U105" i="1" s="1"/>
  <c r="T113" i="1"/>
  <c r="U113" i="1" s="1"/>
  <c r="T121" i="1"/>
  <c r="U121" i="1" s="1"/>
  <c r="T129" i="1"/>
  <c r="U129" i="1" s="1"/>
  <c r="T137" i="1"/>
  <c r="U137" i="1" s="1"/>
  <c r="T145" i="1"/>
  <c r="U145" i="1" s="1"/>
  <c r="T153" i="1"/>
  <c r="U153" i="1" s="1"/>
  <c r="T161" i="1"/>
  <c r="U161" i="1" s="1"/>
  <c r="T169" i="1"/>
  <c r="U169" i="1" s="1"/>
  <c r="T167" i="1"/>
  <c r="U167" i="1" s="1"/>
  <c r="T131" i="1"/>
  <c r="U131" i="1" s="1"/>
  <c r="T139" i="1"/>
  <c r="U139" i="1" s="1"/>
  <c r="T147" i="1"/>
  <c r="U147" i="1" s="1"/>
  <c r="T155" i="1"/>
  <c r="U155" i="1" s="1"/>
  <c r="T163" i="1"/>
  <c r="U163" i="1" s="1"/>
  <c r="T171" i="1"/>
  <c r="U171" i="1" s="1"/>
  <c r="T172" i="1"/>
  <c r="U17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E4E6D9-CE36-4380-8291-AD4525C72B90}" keepAlive="1" name="Query - W0ZC-11" description="Connection to the 'W0ZC-11' query in the workbook." type="5" refreshedVersion="6" background="1" saveData="1">
    <dbPr connection="Provider=Microsoft.Mashup.OleDb.1;Data Source=$Workbook$;Location=W0ZC-11;Extended Properties=&quot;&quot;" command="SELECT * FROM [W0ZC-11]"/>
  </connection>
  <connection id="2" xr16:uid="{2E6B575D-8899-4BEE-A976-96A123E74EF6}" keepAlive="1" name="Query - W0ZC-11 (2)" description="Connection to the 'W0ZC-11 (2)' query in the workbook." type="5" refreshedVersion="6" background="1" saveData="1">
    <dbPr connection="Provider=Microsoft.Mashup.OleDb.1;Data Source=$Workbook$;Location=&quot;W0ZC-11 (2)&quot;;Extended Properties=&quot;&quot;" command="SELECT * FROM [W0ZC-11 (2)]"/>
  </connection>
</connections>
</file>

<file path=xl/sharedStrings.xml><?xml version="1.0" encoding="utf-8"?>
<sst xmlns="http://schemas.openxmlformats.org/spreadsheetml/2006/main" count="591" uniqueCount="213">
  <si>
    <t>Callsign</t>
  </si>
  <si>
    <t>Timestamp</t>
  </si>
  <si>
    <t>Latitude</t>
  </si>
  <si>
    <t>Longitude</t>
  </si>
  <si>
    <t>Altitude</t>
  </si>
  <si>
    <t>Course</t>
  </si>
  <si>
    <t>Speed</t>
  </si>
  <si>
    <t>Sats</t>
  </si>
  <si>
    <t>Vb</t>
  </si>
  <si>
    <t>IAT</t>
  </si>
  <si>
    <t>Press</t>
  </si>
  <si>
    <t>Burst</t>
  </si>
  <si>
    <t>Comments</t>
  </si>
  <si>
    <t>Seconds Elapsed</t>
  </si>
  <si>
    <t>Time Elapsed</t>
  </si>
  <si>
    <t>Dist from Launch (km)</t>
  </si>
  <si>
    <t>Dist from Launch (miles)</t>
  </si>
  <si>
    <t>Altitude (meters)</t>
  </si>
  <si>
    <t>Burst (meters)</t>
  </si>
  <si>
    <t>Vertical Rate (ft/min)</t>
  </si>
  <si>
    <t>Vertical Rate (m/s)</t>
  </si>
  <si>
    <t>W0ZC-12</t>
  </si>
  <si>
    <t>3D12</t>
  </si>
  <si>
    <t>3D12Sats Vb=7.9 IAT=40.2 Press=974.6 GPSL2019</t>
  </si>
  <si>
    <t>3D12Sats Vb=7.9 IAT=40.4 Press=955.7 GPSL2019</t>
  </si>
  <si>
    <t>3D12Sats Vb=7.9 IAT=40.4 Press=938.9 GPSL2019</t>
  </si>
  <si>
    <t>3D12Sats Vb=7.9 IAT=40.2 Press=922.3 GPSL2019</t>
  </si>
  <si>
    <t>3D12Sats Vb=7.9 IAT=40.0 Press=905.8 GPSL2019</t>
  </si>
  <si>
    <t>3D12Sats Vb=7.9 IAT=39.6 Press=873.8 GPSL2019</t>
  </si>
  <si>
    <t>3D12Sats Vb=7.9 IAT=39.2 Press=839.1 GPSL2019</t>
  </si>
  <si>
    <t>3D12Sats Vb=7.9 IAT=38.9 Press=821.4 GPSL2019</t>
  </si>
  <si>
    <t>3D12Sats Vb=7.9 IAT=38.7 Press=803.1 GPSL2019</t>
  </si>
  <si>
    <t>3D12Sats Vb=7.9 IAT=38.5 Press=785.7 GPSL2019</t>
  </si>
  <si>
    <t>3D12Sats Vb=7.9 IAT=38.3 Press=768.9 GPSL2019</t>
  </si>
  <si>
    <t>3D12Sats Vb=7.9 IAT=38.0 Press=751.9 GPSL2019</t>
  </si>
  <si>
    <t>3D12Sats Vb=7.9 IAT=37.7 Press=734.9 GPSL2019</t>
  </si>
  <si>
    <t>3D12Sats Vb=7.9 IAT=37.1 Press=702.7 GPSL2019</t>
  </si>
  <si>
    <t>3D12Sats Vb=7.8 IAT=36.0 Press=656.4 GPSL2019</t>
  </si>
  <si>
    <t>3D12Sats Vb=7.8 IAT=34.7 Press=609.8 GPSL2019</t>
  </si>
  <si>
    <t>3D12Sats Vb=7.8 IAT=34.1 Press=582.5 GPSL2019</t>
  </si>
  <si>
    <t>3D12Sats Vb=7.8 IAT=33.7 Press=568.9 GPSL2019</t>
  </si>
  <si>
    <t>3D12Sats Vb=7.8 IAT=33.1 Press=555.0 GPSL2019</t>
  </si>
  <si>
    <t>3D12Sats Vb=7.8 IAT=32.3 Press=541.4 GPSL2019</t>
  </si>
  <si>
    <t>3D12Sats Vb=7.8 IAT=31.7 Press=528.0 GPSL2019</t>
  </si>
  <si>
    <t>3D12Sats Vb=7.8 IAT=30.5 Press=500.8 GPSL2019</t>
  </si>
  <si>
    <t>3D12Sats Vb=7.8 IAT=30.0 Press=487.7 GPSL2019</t>
  </si>
  <si>
    <t>3D12Sats Vb=7.8 IAT=29.3 Press=473.5 GPSL2019</t>
  </si>
  <si>
    <t>3D12Sats Vb=7.8 IAT=28.7 Press=461.4 GPSL2019</t>
  </si>
  <si>
    <t>3D12Sats Vb=7.8 IAT=28.2 Press=449.0 GPSL2019</t>
  </si>
  <si>
    <t>3D12Sats Vb=7.8 IAT=27.5 Press=437.2 GPSL2019</t>
  </si>
  <si>
    <t>3D12Sats Vb=7.8 IAT=27.0 Press=426.0 GPSL2019</t>
  </si>
  <si>
    <t>3D12Sats Vb=7.8 IAT=26.4 Press=415.1 GPSL2019</t>
  </si>
  <si>
    <t>3D12Sats Vb=7.8 IAT=25.7 Press=404.1 GPSL2019</t>
  </si>
  <si>
    <t>3D12Sats Vb=7.8 IAT=25.1 Press=392.6 GPSL2019</t>
  </si>
  <si>
    <t>3D12Sats Vb=7.8 IAT=24.5 Press=381.5 GPSL2019</t>
  </si>
  <si>
    <t>3D12Sats Vb=7.8 IAT=23.8 Press=370.4 GPSL2019</t>
  </si>
  <si>
    <t>3D12Sats Vb=7.8 IAT=23.2 Press=359.3 GPSL2019</t>
  </si>
  <si>
    <t>3D12Sats Vb=7.8 IAT=21.9 Press=339.7 GPSL2019</t>
  </si>
  <si>
    <t>3D12Sats Vb=7.8 IAT=21.3 Press=329.0 GPSL2019</t>
  </si>
  <si>
    <t>3D12Sats Vb=7.8 IAT=20.8 Press=319.7 GPSL2019</t>
  </si>
  <si>
    <t>3D12Sats Vb=7.8 IAT=20.2 Press=310.4 GPSL2019</t>
  </si>
  <si>
    <t>3D12Sats Vb=7.8 IAT=19.6 Press=301.6 GPSL2019</t>
  </si>
  <si>
    <t>3D12Sats Vb=7.8 IAT=19.1 Press=292.8 GPSL2019</t>
  </si>
  <si>
    <t>3D12Sats Vb=7.8 IAT=18.5 Press=285.4 GPSL2019</t>
  </si>
  <si>
    <t>3D12Sats Vb=7.8 IAT=17.8 Press=277.3 GPSL2019</t>
  </si>
  <si>
    <t>3D12Sats Vb=7.8 IAT=17.2 Press=269.6 GPSL2019</t>
  </si>
  <si>
    <t>3D12Sats Vb=7.8 IAT=15.7 Press=252.2 GPSL2019</t>
  </si>
  <si>
    <t>3D12Sats Vb=7.7 IAT=14.2 Press=236.7 GPSL2019</t>
  </si>
  <si>
    <t>3D12Sats Vb=7.7 IAT=13.6 Press=230.1 GPSL2019</t>
  </si>
  <si>
    <t>3D12Sats Vb=7.7 IAT=11.2 Press=201.0 GPSL2019</t>
  </si>
  <si>
    <t>3D12Sats Vb=7.7 IAT=9.7 Press=181.1 GPSL2019</t>
  </si>
  <si>
    <t>3D12Sats Vb=7.7 IAT=9.2 Press=175.8 GPSL2019</t>
  </si>
  <si>
    <t>3D12Sats Vb=7.7 IAT=8.7 Press=170.4 GPSL2019</t>
  </si>
  <si>
    <t>3D12Sats Vb=7.7 IAT=7.7 Press=158.8 GPSL2019</t>
  </si>
  <si>
    <t>3D12Sats Vb=7.7 IAT=7.2 Press=153.6 GPSL2019</t>
  </si>
  <si>
    <t>3D12Sats Vb=7.7 IAT=6.7 Press=150.0 GPSL2019</t>
  </si>
  <si>
    <t>3D12Sats Vb=7.7 IAT=5.7 Press=141.8 GPSL2019</t>
  </si>
  <si>
    <t>3D12Sats Vb=7.7 IAT=5.4 Press=137.9 GPSL2019</t>
  </si>
  <si>
    <t>3D12Sats Vb=7.7 IAT=5.0 Press=134.4 GPSL2019</t>
  </si>
  <si>
    <t>3D12Sats Vb=7.7 IAT=4.7 Press=130.5 GPSL2019</t>
  </si>
  <si>
    <t>3D12Sats Vb=7.7 IAT=4.5 Press=126.8 GPSL2019</t>
  </si>
  <si>
    <t>3D12Sats Vb=7.7 IAT=4.3 Press=123.4 GPSL2019</t>
  </si>
  <si>
    <t>3D12Sats Vb=7.7 IAT=4.1 Press=120.3 GPSL2019</t>
  </si>
  <si>
    <t>3D12Sats Vb=7.7 IAT=3.9 Press=117.2 GPSL2019</t>
  </si>
  <si>
    <t>3D12Sats Vb=7.7 IAT=3.8 Press=114.6 GPSL2019</t>
  </si>
  <si>
    <t>3D12Sats Vb=7.7 IAT=3.7 Press=112.0 GPSL2019</t>
  </si>
  <si>
    <t>3D12Sats Vb=7.7 IAT=3.6 Press=109.6 GPSL2019</t>
  </si>
  <si>
    <t>3D12Sats Vb=7.7 IAT=3.5 Press=106.6 GPSL2019</t>
  </si>
  <si>
    <t>3D12Sats Vb=7.7 IAT=3.5 Press=104.3 GPSL2019</t>
  </si>
  <si>
    <t>3D12Sats Vb=7.7 IAT=3.5 Press=98.7 GPSL2019</t>
  </si>
  <si>
    <t>3D12Sats Vb=7.7 IAT=3.5 Press=96.4 GPSL2019</t>
  </si>
  <si>
    <t>3D12Sats Vb=7.7 IAT=3.6 Press=94.1 GPSL2019</t>
  </si>
  <si>
    <t>3D12Sats Vb=7.7 IAT=3.7 Press=91.8 GPSL2019</t>
  </si>
  <si>
    <t>3D12Sats Vb=7.7 IAT=3.8 Press=89.7 GPSL2019</t>
  </si>
  <si>
    <t>3D12Sats Vb=7.7 IAT=4.1 Press=85.6 GPSL2019</t>
  </si>
  <si>
    <t>3D12Sats Vb=7.7 IAT=4.3 Press=83.8 GPSL2019</t>
  </si>
  <si>
    <t>3D12Sats Vb=7.7 IAT=4.8 Press=77.5 GPSL2019</t>
  </si>
  <si>
    <t>3D12Sats Vb=7.7 IAT=4.9 Press=75.5 GPSL2019</t>
  </si>
  <si>
    <t>3D12Sats Vb=7.6 IAT=5.9 Press=66.9 GPSL2019</t>
  </si>
  <si>
    <t>3D12Sats Vb=7.6 IAT=6.8 Press=61.4 GPSL2019</t>
  </si>
  <si>
    <t>3D12Sats Vb=7.6 IAT=7.0 Press=60.0 GPSL2019</t>
  </si>
  <si>
    <t>3D12Sats Vb=7.6 IAT=7.3 Press=58.4 GPSL2019</t>
  </si>
  <si>
    <t>3D12Sats Vb=7.6 IAT=7.6 Press=56.8 GPSL2019</t>
  </si>
  <si>
    <t>3D12Sats Vb=7.6 IAT=7.8 Press=55.3 GPSL2019</t>
  </si>
  <si>
    <t>3D12Sats Vb=7.6 IAT=8.1 Press=53.9 GPSL2019</t>
  </si>
  <si>
    <t>3D12Sats Vb=7.6 IAT=8.4 Press=52.7 GPSL2019</t>
  </si>
  <si>
    <t>3D12Sats Vb=7.6 IAT=8.7 Press=51.4 GPSL2019</t>
  </si>
  <si>
    <t>3D12Sats Vb=7.6 IAT=8.9 Press=50.0 GPSL2019</t>
  </si>
  <si>
    <t>3D12Sats Vb=7.6 IAT=9.2 Press=48.8 GPSL2019</t>
  </si>
  <si>
    <t>3D12Sats Vb=7.6 IAT=9.5 Press=47.5 GPSL2019</t>
  </si>
  <si>
    <t>3D12Sats Vb=7.6 IAT=9.7 Press=46.4 GPSL2019</t>
  </si>
  <si>
    <t>3D12Sats Vb=7.6 IAT=10.0 Press=45.2 GPSL2019</t>
  </si>
  <si>
    <t>3D12Sats Vb=7.6 IAT=10.3 Press=44.3 GPSL2019</t>
  </si>
  <si>
    <t>3D12Sats Vb=7.6 IAT=10.6 Press=43.3 GPSL2019</t>
  </si>
  <si>
    <t>3D12Sats Vb=7.6 IAT=11.2 Press=41.5 GPSL2019</t>
  </si>
  <si>
    <t>3D12Sats Vb=7.6 IAT=11.6 Press=40.5 GPSL2019</t>
  </si>
  <si>
    <t>3D12Sats Vb=7.6 IAT=11.9 Press=39.7 GPSL2019</t>
  </si>
  <si>
    <t>3D12Sats Vb=7.6 IAT=12.2 Press=38.9 GPSL2019</t>
  </si>
  <si>
    <t>3D12Sats Vb=7.6 IAT=12.6 Press=38.1 GPSL2019</t>
  </si>
  <si>
    <t>3D12Sats Vb=7.6 IAT=12.9 Press=37.3 GPSL2019</t>
  </si>
  <si>
    <t>3D12Sats Vb=7.6 IAT=13.3 Press=36.6 GPSL2019</t>
  </si>
  <si>
    <t>3D12Sats Vb=7.6 IAT=13.6 Press=35.9 GPSL2019</t>
  </si>
  <si>
    <t>3D12Sats Vb=7.6 IAT=14.0 Press=35.0 GPSL2019</t>
  </si>
  <si>
    <t>3D12Sats Vb=7.6 IAT=14.3 Press=34.2 GPSL2019</t>
  </si>
  <si>
    <t>3D12Sats Vb=7.6 IAT=14.6 Press=33.3 GPSL2019</t>
  </si>
  <si>
    <t>3D12Sats Vb=7.6 IAT=14.9 Press=32.6 GPSL2019</t>
  </si>
  <si>
    <t>3D12Sats Vb=7.6 IAT=15.3 Press=31.7 GPSL2019</t>
  </si>
  <si>
    <t>3D12Sats Vb=7.6 IAT=15.6 Press=30.9 GPSL2019</t>
  </si>
  <si>
    <t>3D12Sats Vb=7.6 IAT=15.9 Press=30.0 GPSL2019</t>
  </si>
  <si>
    <t>3D12Sats Vb=7.6 IAT=16.3 Press=29.3 GPSL2019</t>
  </si>
  <si>
    <t>3D12Sats Vb=7.6 IAT=16.9 Press=28.2 GPSL2019</t>
  </si>
  <si>
    <t>3D12Sats Vb=7.6 IAT=17.2 Press=27.6 GPSL2019</t>
  </si>
  <si>
    <t>3D12Sats Vb=7.6 IAT=17.5 Press=27.1 GPSL2019</t>
  </si>
  <si>
    <t>3D12Sats Vb=7.6 IAT=17.7 Press=26.4 GPSL2019</t>
  </si>
  <si>
    <t>3D12Sats Vb=7.6 IAT=18.0 Press=25.9 GPSL2019</t>
  </si>
  <si>
    <t>3D12Sats Vb=7.6 IAT=18.3 Press=25.1 GPSL2019</t>
  </si>
  <si>
    <t>3D12Sats Vb=7.6 IAT=18.6 Press=24.4 GPSL2019</t>
  </si>
  <si>
    <t>3D12Sats Vb=7.6 IAT=18.9 Press=23.8 GPSL2019</t>
  </si>
  <si>
    <t>3D12Sats Vb=7.6 IAT=19.2 Press=23.2 GPSL2019</t>
  </si>
  <si>
    <t>3D12Sats Vb=7.6 IAT=19.5 Press=22.7 GPSL2019</t>
  </si>
  <si>
    <t>3D12Sats Vb=7.6 IAT=19.8 Press=22.3 GPSL2019</t>
  </si>
  <si>
    <t>3D12Sats Vb=7.6 IAT=20.1 Press=22.0 GPSL2019</t>
  </si>
  <si>
    <t>3D12Sats Vb=7.6 IAT=20.4 Press=21.6 GPSL2019</t>
  </si>
  <si>
    <t>3D12Sats Vb=7.6 IAT=20.7 Press=21.0 GPSL2019</t>
  </si>
  <si>
    <t>3D12Sats Vb=7.6 IAT=21.3 Press=20.1 GPSL2019</t>
  </si>
  <si>
    <t>3D12Sats Vb=7.6 IAT=21.6 Press=19.6 GPSL2019</t>
  </si>
  <si>
    <t>3D12Sats Vb=7.6 IAT=21.9 Press=19.1 GPSL2019</t>
  </si>
  <si>
    <t>3D12Sats Vb=7.6 IAT=22.2 Press=18.7 GPSL2019</t>
  </si>
  <si>
    <t>3D12Sats Vb=7.6 IAT=22.8 Press=17.9 GPSL2019</t>
  </si>
  <si>
    <t>3D12Sats Vb=7.6 IAT=23.2 Press=17.7 GPSL2019</t>
  </si>
  <si>
    <t>3D12Sats Vb=7.6 IAT=23.8 Press=16.7 GPSL2019</t>
  </si>
  <si>
    <t>3D12Sats Vb=7.6 IAT=24.1 Press=16.2 GPSL2019</t>
  </si>
  <si>
    <t>3D12Sats Vb=7.6 IAT=24.4 Press=15.7 GPSL2019</t>
  </si>
  <si>
    <t>3D12Sats Vb=7.6 IAT=24.7 Press=15.3 GPSL2019</t>
  </si>
  <si>
    <t>3D12Sats Vb=7.6 IAT=25.0 Press=14.9 GPSL2019</t>
  </si>
  <si>
    <t>3D12Sats Vb=7.6 IAT=25.3 Press=14.7 GPSL2019</t>
  </si>
  <si>
    <t>3D12Sats Vb=7.6 IAT=26.0 Press=14.1 GPSL2019</t>
  </si>
  <si>
    <t>3D12Sats Vb=7.6 IAT=26.4 Press=13.9 GPSL2019</t>
  </si>
  <si>
    <t>3D12Sats Vb=7.6 IAT=26.7 Press=13.6 GPSL2019</t>
  </si>
  <si>
    <t>3D12Sats Vb=7.6 IAT=27.1 Press=13.3 GPSL2019</t>
  </si>
  <si>
    <t>3D12Sats Vb=7.6 IAT=27.4 Press=13.0 GPSL2019</t>
  </si>
  <si>
    <t>3D12Sats Vb=7.6 IAT=28.2 Press=12.4 GPSL2019</t>
  </si>
  <si>
    <t>3D12Sats Vb=7.6 IAT=28.5 Press=12.1 GPSL2019</t>
  </si>
  <si>
    <t>3D12Sats Vb=7.6 IAT=28.9 Press=11.9 GPSL2019</t>
  </si>
  <si>
    <t>3D12Sats Vb=7.6 IAT=29.3 Press=11.7 GPSL2019</t>
  </si>
  <si>
    <t>3D12Sats Vb=7.6 IAT=30.0 Press=11.1 GPSL2019</t>
  </si>
  <si>
    <t>3D12Sats Vb=7.6 IAT=30.8 Press=10.6 GPSL2019</t>
  </si>
  <si>
    <t>3D12Sats Vb=7.6 IAT=31.2 Press=10.4 GPSL2019</t>
  </si>
  <si>
    <t>3D12Sats Vb=7.6 IAT=31.6 Press=10.2 GPSL2019</t>
  </si>
  <si>
    <t>3D12Sats Vb=7.6 IAT=31.9 Press=10.0 GPSL2019</t>
  </si>
  <si>
    <t>3D12Sats Vb=7.6 IAT=32.3 Press=9.8 GPSL2019</t>
  </si>
  <si>
    <t>3D12Sats Vb=7.6 IAT=32.7 Press=9.5 GPSL2019</t>
  </si>
  <si>
    <t>3D12Sats Vb=7.6 IAT=33.0 Press=9.4 GPSL2019</t>
  </si>
  <si>
    <t>3D12Sats Vb=7.6 IAT=33.4 Press=9.3 GPSL2019</t>
  </si>
  <si>
    <t>3D12Sats Vb=7.6 IAT=33.7 Press=9.1 GPSL2019</t>
  </si>
  <si>
    <t>3D12Sats Vb=7.6 IAT=34.0 Press=9.0 GPSL2019</t>
  </si>
  <si>
    <t>3D12Sats Vb=7.6 IAT=34.4 Press=8.8 GPSL2019</t>
  </si>
  <si>
    <t>3D12Sats Vb=7.6 IAT=34.7 Press=8.7 GPSL2019</t>
  </si>
  <si>
    <t>3D12Sats Vb=7.6 IAT=35.1 Press=8.4 GPSL2019</t>
  </si>
  <si>
    <t>3D12Sats Vb=7.6 IAT=35.4 Press=8.3 GPSL2019</t>
  </si>
  <si>
    <t>3D12Sats Vb=7.6 IAT=35.7 Press=8.1 GPSL2019</t>
  </si>
  <si>
    <t>3D12Sats Vb=7.6 IAT=36.1 Press=7.9 GPSL2019</t>
  </si>
  <si>
    <t>3D12Sats Vb=7.6 IAT=36.4 Press=7.8 GPSL2019</t>
  </si>
  <si>
    <t>3D12Sats Vb=7.6 IAT=36.7 Press=7.7 GPSL2019</t>
  </si>
  <si>
    <t>3D12Sats Vb=7.6 IAT=37.0 Press=7.6 GPSL2019</t>
  </si>
  <si>
    <t>3D12Sats Vb=7.6 IAT=37.6 Press=7.4 GPSL2019</t>
  </si>
  <si>
    <t>3D12Sats Vb=7.6 IAT=37.9 Press=7.3 GPSL2019</t>
  </si>
  <si>
    <t>3D12Sats Vb=7.6 IAT=38.4 Press=7.1 GPSL2019</t>
  </si>
  <si>
    <t>3D12Sats Vb=7.6 IAT=39.4 Press=7.0 GPSL2019</t>
  </si>
  <si>
    <t>3D12Sats Vb=7.6 IAT=40.0 Press=6.8 GPSL2019</t>
  </si>
  <si>
    <t>3D12Sats Vb=7.6 IAT=40.6 Press=8.6 Burst=121636 GPSL2019</t>
  </si>
  <si>
    <t>3D12Sats Vb=7.6 IAT=41.1 Press=12.1 Burst=121636 GPSL2019</t>
  </si>
  <si>
    <t>3D12Sats Vb=7.6 IAT=41.2 Press=14.7 Burst=121636 GPSL2019</t>
  </si>
  <si>
    <t>3D12Sats Vb=7.6 IAT=41.3 Press=17.6 Burst=121636 GPSL2019</t>
  </si>
  <si>
    <t>3D12Sats Vb=7.6 IAT=41.2 Press=20.0 Burst=121636 GPSL2019</t>
  </si>
  <si>
    <t>3D12Sats Vb=7.6 IAT=40.9 Press=24.7 Burst=121636 GPSL2019</t>
  </si>
  <si>
    <t>3D12Sats Vb=7.6 IAT=40.7 Press=27.7 Burst=121636 GPSL2019</t>
  </si>
  <si>
    <t>3D12Sats Vb=7.6 IAT=39.4 Press=37.6 Burst=121636 GPSL2019</t>
  </si>
  <si>
    <t>3D12Sats Vb=7.5 IAT=12.1 Press=458.6 Burst=121636 GPSL2019</t>
  </si>
  <si>
    <t>3D12Sats Vb=7.4 IAT=12.6 Press=471.0 Burst=121636 GPSL2019</t>
  </si>
  <si>
    <t>3D12Sats Vb=7.4 IAT=14.3 Press=540.7 Burst=121636 GPSL2019</t>
  </si>
  <si>
    <t>3D12Sats Vb=7.4 IAT=14.5 Press=555.0 Burst=121636 GPSL2019</t>
  </si>
  <si>
    <t>3D12Sats Vb=7.4 IAT=15.3 Press=598.7 Burst=121636 GPSL2019</t>
  </si>
  <si>
    <t>3D12Sats Vb=7.4 IAT=15.9 Press=629.9 Burst=121636 GPSL2019</t>
  </si>
  <si>
    <t>3D12Sats Vb=7.4 IAT=16.5 Press=660.9 Burst=121636 GPSL2019</t>
  </si>
  <si>
    <t>3D12Sats Vb=7.4 IAT=17.4 Press=707.0 Burst=121636 GPSL2019</t>
  </si>
  <si>
    <t>3D12Sats Vb=7.4 IAT=18.3 Press=738.8 Burst=121636 GPSL2019</t>
  </si>
  <si>
    <t>3D12Sats Vb=7.4 IAT=21.0 Press=825.9 Burst=121636 GPSL2019</t>
  </si>
  <si>
    <t>3D12Sats Vb=7.4 IAT=21.7 Press=843.7 Burst=121636 GPSL2019</t>
  </si>
  <si>
    <t>3D12Sats Vb=7.4 IAT=22.4 Press=861.3 Burst=121636 GPSL2019</t>
  </si>
  <si>
    <t>3D12Sats Vb=7.4 IAT=23.1 Press=880.0 Burst=121636 GPSL2019</t>
  </si>
  <si>
    <t>3D12Sats Vb=7.4 IAT=23.7 Press=898.8 Burst=121636 GPSL2019</t>
  </si>
  <si>
    <t>3D12Sats Vb=7.4 IAT=24.4 Press=917.8 Burst=121636 GPSL2019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</si>
</sst>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$-F400]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" fontId="0" fillId="0" borderId="0" xfId="0" applyNumberFormat="1"/>
    <xf numFmtId="2" fontId="0" fillId="0" borderId="0" xfId="0" applyNumberFormat="1"/>
    <xf numFmtId="165" fontId="0" fillId="0" borderId="0" xfId="0" applyNumberFormat="1"/>
    <xf numFmtId="2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numFmt numFmtId="26" formatCode="h:mm:ss"/>
    </dxf>
    <dxf>
      <numFmt numFmtId="2" formatCode="0.00"/>
    </dxf>
    <dxf>
      <numFmt numFmtId="1" formatCode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8B507400-1E09-49A4-AB53-70543392CEA1}" autoFormatId="16" applyNumberFormats="0" applyBorderFormats="0" applyFontFormats="0" applyPatternFormats="0" applyAlignmentFormats="0" applyWidthHeightFormats="0">
  <queryTableRefresh nextId="33" unboundColumnsRight="8">
    <queryTableFields count="21">
      <queryTableField id="1" name="Callsign" tableColumnId="1"/>
      <queryTableField id="2" name="Timestamp" tableColumnId="2"/>
      <queryTableField id="3" name="Latitude" tableColumnId="3"/>
      <queryTableField id="4" name="Longitude" tableColumnId="4"/>
      <queryTableField id="5" name="Altitude" tableColumnId="5"/>
      <queryTableField id="6" name="Course" tableColumnId="6"/>
      <queryTableField id="7" name="Speed" tableColumnId="7"/>
      <queryTableField id="8" name="Sats" tableColumnId="8"/>
      <queryTableField id="9" name="Vb" tableColumnId="9"/>
      <queryTableField id="10" name="IAT" tableColumnId="10"/>
      <queryTableField id="11" name="Press" tableColumnId="11"/>
      <queryTableField id="15" name="Burst" tableColumnId="15"/>
      <queryTableField id="16" name="Comments" tableColumnId="16"/>
      <queryTableField id="25" dataBound="0" tableColumnId="25"/>
      <queryTableField id="26" dataBound="0" tableColumnId="26"/>
      <queryTableField id="27" dataBound="0" tableColumnId="27"/>
      <queryTableField id="28" dataBound="0" tableColumnId="28"/>
      <queryTableField id="29" dataBound="0" tableColumnId="29"/>
      <queryTableField id="30" dataBound="0" tableColumnId="30"/>
      <queryTableField id="31" dataBound="0" tableColumnId="31"/>
      <queryTableField id="32" dataBound="0" tableColumnId="32"/>
    </queryTableFields>
    <queryTableDeletedFields count="3">
      <deletedField name="Li"/>
      <deletedField name="Lv"/>
      <deletedField name="Lu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1BCC4D-411D-4053-8FD6-00B38A8B4F77}" name="W0ZC_114" displayName="W0ZC_114" ref="A1:U191" tableType="queryTable" totalsRowShown="0">
  <autoFilter ref="A1:U191" xr:uid="{FB56F97C-F94F-4B70-9872-15ED9E65E07B}"/>
  <tableColumns count="21">
    <tableColumn id="1" xr3:uid="{0FC4F0CE-00BB-4F0B-8710-0D2DA7748EE0}" uniqueName="1" name="Callsign" queryTableFieldId="1" dataDxfId="11"/>
    <tableColumn id="2" xr3:uid="{69CA5AD3-C8AD-4039-AE41-D5314A7F9A9B}" uniqueName="2" name="Timestamp" queryTableFieldId="2" dataDxfId="0"/>
    <tableColumn id="3" xr3:uid="{79A9BF09-9DD2-405E-A791-7441EA7C09B2}" uniqueName="3" name="Latitude" queryTableFieldId="3"/>
    <tableColumn id="4" xr3:uid="{4BE87118-3BB4-4866-8923-CF214E6E4569}" uniqueName="4" name="Longitude" queryTableFieldId="4"/>
    <tableColumn id="5" xr3:uid="{AD7ADDC7-0472-472F-ADCB-F12999146BC7}" uniqueName="5" name="Altitude" queryTableFieldId="5"/>
    <tableColumn id="6" xr3:uid="{F54422FC-5C4B-4517-A414-57E1F3FCE120}" uniqueName="6" name="Course" queryTableFieldId="6"/>
    <tableColumn id="7" xr3:uid="{0C8BDEBF-C4C3-4B05-AAFC-BBD3A7D9DED4}" uniqueName="7" name="Speed" queryTableFieldId="7"/>
    <tableColumn id="8" xr3:uid="{E1E510D6-4979-469D-90B3-E779B3651919}" uniqueName="8" name="Sats" queryTableFieldId="8" dataDxfId="10"/>
    <tableColumn id="9" xr3:uid="{B27A88D3-D98D-4A2B-999E-A7D4221147F4}" uniqueName="9" name="Vb" queryTableFieldId="9"/>
    <tableColumn id="10" xr3:uid="{812C832D-5D06-44D5-BCE7-CF773F44E2FC}" uniqueName="10" name="IAT" queryTableFieldId="10"/>
    <tableColumn id="11" xr3:uid="{77EEE32C-1E5C-49C8-B9C3-B051CF90867A}" uniqueName="11" name="Press" queryTableFieldId="11"/>
    <tableColumn id="15" xr3:uid="{0DAA040D-4C73-41D0-8C4E-2B20802365A9}" uniqueName="15" name="Burst" queryTableFieldId="15"/>
    <tableColumn id="16" xr3:uid="{C9073BEA-4AA6-4677-BF19-AC6355255D69}" uniqueName="16" name="Comments" queryTableFieldId="16" dataDxfId="9"/>
    <tableColumn id="25" xr3:uid="{BD96BD4C-BDB9-4971-8857-3D6B7C9E67E4}" uniqueName="25" name="Seconds Elapsed" queryTableFieldId="25" dataDxfId="8">
      <calculatedColumnFormula>($B2-$B$2) *86400</calculatedColumnFormula>
    </tableColumn>
    <tableColumn id="26" xr3:uid="{762A1FB2-B4DD-4F19-BF26-8DB5966BA12B}" uniqueName="26" name="Time Elapsed" queryTableFieldId="26" dataDxfId="7">
      <calculatedColumnFormula>($B2-$B$2)</calculatedColumnFormula>
    </tableColumn>
    <tableColumn id="27" xr3:uid="{908FEFF2-33AB-4DFF-B629-2B46F242807D}" uniqueName="27" name="Dist from Launch (km)" queryTableFieldId="27" dataDxfId="6">
      <calculatedColumnFormula>ACOS(COS(RADIANS(90-$C$2)) *COS(RADIANS(90-$C2)) +SIN(RADIANS(90-$C$2)) *SIN(RADIANS(90-$C2)) *COS(RADIANS($D$2-$D2))) *6371</calculatedColumnFormula>
    </tableColumn>
    <tableColumn id="28" xr3:uid="{9ABDC2A2-1294-45D3-868F-DF4F86D71398}" uniqueName="28" name="Dist from Launch (miles)" queryTableFieldId="28" dataDxfId="5">
      <calculatedColumnFormula>$P2 * 0.6213</calculatedColumnFormula>
    </tableColumn>
    <tableColumn id="29" xr3:uid="{49F4B74B-DABD-415A-8D4A-1B2A124642E0}" uniqueName="29" name="Altitude (meters)" queryTableFieldId="29" dataDxfId="4">
      <calculatedColumnFormula>$E2 / 3.2808</calculatedColumnFormula>
    </tableColumn>
    <tableColumn id="30" xr3:uid="{DBE2C8E6-4F7A-4A9E-AB61-7522D9BEF99A}" uniqueName="30" name="Burst (meters)" queryTableFieldId="30" dataDxfId="3">
      <calculatedColumnFormula>$L2 / 3.2808</calculatedColumnFormula>
    </tableColumn>
    <tableColumn id="31" xr3:uid="{7684EEA8-9B85-409E-8781-FC6F5C9B7454}" uniqueName="31" name="Vertical Rate (ft/min)" queryTableFieldId="31" dataDxfId="2">
      <calculatedColumnFormula>IF($E2&gt;$E1,($E2-$E$2) / ($N2/60),($E2-$E1) / (($N2-$N1)/60))</calculatedColumnFormula>
    </tableColumn>
    <tableColumn id="32" xr3:uid="{BAF29C4F-C6F9-4D4B-8536-B2747655E182}" uniqueName="32" name="Vertical Rate (m/s)" queryTableFieldId="32" dataDxfId="1">
      <calculatedColumnFormula>$T2 / 3.2808 / 60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selection activeCell="O193" sqref="O193"/>
    </sheetView>
  </sheetViews>
  <sheetFormatPr defaultRowHeight="15" x14ac:dyDescent="0.25"/>
  <cols>
    <col min="1" max="1" width="9.5703125" bestFit="1" customWidth="1"/>
    <col min="2" max="2" width="12.5703125" bestFit="1" customWidth="1"/>
    <col min="3" max="3" width="12" bestFit="1" customWidth="1"/>
    <col min="4" max="4" width="12.7109375" bestFit="1" customWidth="1"/>
    <col min="5" max="5" width="9.85546875" bestFit="1" customWidth="1"/>
    <col min="6" max="6" width="9" bestFit="1" customWidth="1"/>
    <col min="7" max="7" width="8.42578125" bestFit="1" customWidth="1"/>
    <col min="8" max="8" width="6.7109375" bestFit="1" customWidth="1"/>
    <col min="9" max="9" width="5.5703125" bestFit="1" customWidth="1"/>
    <col min="10" max="10" width="6" bestFit="1" customWidth="1"/>
    <col min="11" max="12" width="7.5703125" bestFit="1" customWidth="1"/>
    <col min="13" max="13" width="67.7109375" bestFit="1" customWidth="1"/>
    <col min="14" max="14" width="11.28515625" style="4" bestFit="1" customWidth="1"/>
    <col min="15" max="15" width="11.28515625" bestFit="1" customWidth="1"/>
    <col min="16" max="16" width="22.85546875" style="5" customWidth="1"/>
    <col min="17" max="17" width="11.28515625" style="5" bestFit="1" customWidth="1"/>
    <col min="18" max="19" width="12" style="5" bestFit="1" customWidth="1"/>
    <col min="20" max="20" width="10" style="4" bestFit="1" customWidth="1"/>
    <col min="21" max="21" width="12" style="5" bestFit="1" customWidth="1"/>
  </cols>
  <sheetData>
    <row r="1" spans="1:21" ht="4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1" t="s">
        <v>19</v>
      </c>
      <c r="U1" s="3" t="s">
        <v>20</v>
      </c>
    </row>
    <row r="2" spans="1:21" x14ac:dyDescent="0.25">
      <c r="A2" t="s">
        <v>21</v>
      </c>
      <c r="B2" s="7">
        <v>0.55157407407407411</v>
      </c>
      <c r="C2">
        <v>41.394166666666997</v>
      </c>
      <c r="D2">
        <v>-92.888833333332997</v>
      </c>
      <c r="E2">
        <v>861</v>
      </c>
      <c r="F2">
        <v>258</v>
      </c>
      <c r="G2">
        <v>0</v>
      </c>
      <c r="H2" t="s">
        <v>22</v>
      </c>
      <c r="I2">
        <v>7.9</v>
      </c>
      <c r="J2">
        <v>40.200000000000003</v>
      </c>
      <c r="K2">
        <v>974.6</v>
      </c>
      <c r="L2">
        <v>0</v>
      </c>
      <c r="M2" t="s">
        <v>23</v>
      </c>
      <c r="N2" s="4">
        <f t="shared" ref="N2:N65" si="0">($B2-$B$2) *86400</f>
        <v>0</v>
      </c>
      <c r="O2" s="6">
        <f t="shared" ref="O2:O65" si="1">($B2-$B$2)</f>
        <v>0</v>
      </c>
      <c r="P2" s="5">
        <f t="shared" ref="P2:P65" si="2">ACOS(COS(RADIANS(90-$C$2)) *COS(RADIANS(90-$C2)) +SIN(RADIANS(90-$C$2)) *SIN(RADIANS(90-$C2)) *COS(RADIANS($D$2-$D2))) *6371</f>
        <v>0</v>
      </c>
      <c r="Q2" s="5">
        <f t="shared" ref="Q2:Q33" si="3">$P2 * 0.6213</f>
        <v>0</v>
      </c>
      <c r="R2" s="5">
        <f t="shared" ref="R2:R65" si="4">$E2 / 3.2808</f>
        <v>262.43599122165324</v>
      </c>
      <c r="S2" s="5">
        <f>$L2 / 3.2808</f>
        <v>0</v>
      </c>
      <c r="T2" s="4" t="e">
        <f>IF($E2&gt;$E1,($E2-$E$2) / ($N2/60),($E2-$E1) / (($N2-$N1)/60))</f>
        <v>#VALUE!</v>
      </c>
      <c r="U2" s="5" t="e">
        <f t="shared" ref="U2:U65" si="5">$T2 / 3.2808 / 60</f>
        <v>#VALUE!</v>
      </c>
    </row>
    <row r="3" spans="1:21" x14ac:dyDescent="0.25">
      <c r="A3" t="s">
        <v>21</v>
      </c>
      <c r="B3" s="7">
        <v>0.55192129629629627</v>
      </c>
      <c r="C3">
        <v>41.394833333332997</v>
      </c>
      <c r="D3">
        <v>-92.889333333332999</v>
      </c>
      <c r="E3">
        <v>1402</v>
      </c>
      <c r="F3">
        <v>283</v>
      </c>
      <c r="G3">
        <v>9</v>
      </c>
      <c r="H3" t="s">
        <v>22</v>
      </c>
      <c r="I3">
        <v>7.9</v>
      </c>
      <c r="J3">
        <v>40.4</v>
      </c>
      <c r="K3">
        <v>955.7</v>
      </c>
      <c r="L3">
        <v>0</v>
      </c>
      <c r="M3" t="s">
        <v>24</v>
      </c>
      <c r="N3" s="4">
        <f t="shared" si="0"/>
        <v>29.999999999995097</v>
      </c>
      <c r="O3" s="6">
        <f t="shared" si="1"/>
        <v>3.4722222222216548E-4</v>
      </c>
      <c r="P3" s="5">
        <f t="shared" si="2"/>
        <v>8.5057576769445919E-2</v>
      </c>
      <c r="Q3" s="5">
        <f t="shared" si="3"/>
        <v>5.2846272446856746E-2</v>
      </c>
      <c r="R3" s="5">
        <f t="shared" si="4"/>
        <v>427.33479639112409</v>
      </c>
      <c r="S3" s="5">
        <f t="shared" ref="S3:S66" si="6">$L3 / 3.2808</f>
        <v>0</v>
      </c>
      <c r="T3" s="4">
        <f>IF($E3&gt;$E2,($E3-$E$2) / ($N3/60),($E3-$E2) / (($N3-$N2)/60))</f>
        <v>1082.0000000001769</v>
      </c>
      <c r="U3" s="5">
        <f t="shared" si="5"/>
        <v>5.4966268389832607</v>
      </c>
    </row>
    <row r="4" spans="1:21" x14ac:dyDescent="0.25">
      <c r="A4" t="s">
        <v>21</v>
      </c>
      <c r="B4" s="7">
        <v>0.55226851851851855</v>
      </c>
      <c r="C4">
        <v>41.396833333332999</v>
      </c>
      <c r="D4">
        <v>-92.888833333332997</v>
      </c>
      <c r="E4">
        <v>1914</v>
      </c>
      <c r="F4">
        <v>10</v>
      </c>
      <c r="G4">
        <v>20</v>
      </c>
      <c r="H4" t="s">
        <v>22</v>
      </c>
      <c r="I4">
        <v>7.9</v>
      </c>
      <c r="J4">
        <v>40.4</v>
      </c>
      <c r="K4">
        <v>938.9</v>
      </c>
      <c r="L4">
        <v>0</v>
      </c>
      <c r="M4" t="s">
        <v>25</v>
      </c>
      <c r="N4" s="4">
        <f t="shared" si="0"/>
        <v>59.999999999999787</v>
      </c>
      <c r="O4" s="6">
        <f t="shared" si="1"/>
        <v>6.9444444444444198E-4</v>
      </c>
      <c r="P4" s="5">
        <f t="shared" si="2"/>
        <v>0.29651980696644631</v>
      </c>
      <c r="Q4" s="5">
        <f t="shared" si="3"/>
        <v>0.18422775606825309</v>
      </c>
      <c r="R4" s="5">
        <f t="shared" si="4"/>
        <v>583.39429407461591</v>
      </c>
      <c r="S4" s="5">
        <f t="shared" si="6"/>
        <v>0</v>
      </c>
      <c r="T4" s="4">
        <f>IF($E4&gt;$E3,($E4-$E$2) / ($N4/60),($E4-$E3) / (($N4-$N3)/60))</f>
        <v>1053.0000000000036</v>
      </c>
      <c r="U4" s="5">
        <f t="shared" si="5"/>
        <v>5.3493050475493966</v>
      </c>
    </row>
    <row r="5" spans="1:21" x14ac:dyDescent="0.25">
      <c r="A5" t="s">
        <v>21</v>
      </c>
      <c r="B5" s="7">
        <v>0.55261574074074071</v>
      </c>
      <c r="C5">
        <v>41.398666666666998</v>
      </c>
      <c r="D5">
        <v>-92.887166666667</v>
      </c>
      <c r="E5">
        <v>2417</v>
      </c>
      <c r="F5">
        <v>59</v>
      </c>
      <c r="G5">
        <v>14</v>
      </c>
      <c r="H5" t="s">
        <v>22</v>
      </c>
      <c r="I5">
        <v>7.9</v>
      </c>
      <c r="J5">
        <v>40.200000000000003</v>
      </c>
      <c r="K5">
        <v>922.3</v>
      </c>
      <c r="L5">
        <v>0</v>
      </c>
      <c r="M5" t="s">
        <v>26</v>
      </c>
      <c r="N5" s="4">
        <f t="shared" si="0"/>
        <v>89.999999999994884</v>
      </c>
      <c r="O5" s="6">
        <f t="shared" si="1"/>
        <v>1.0416666666666075E-3</v>
      </c>
      <c r="P5" s="5">
        <f t="shared" si="2"/>
        <v>0.51933072937722224</v>
      </c>
      <c r="Q5" s="5">
        <f t="shared" si="3"/>
        <v>0.32266018216206815</v>
      </c>
      <c r="R5" s="5">
        <f t="shared" si="4"/>
        <v>736.71055840039014</v>
      </c>
      <c r="S5" s="5">
        <f t="shared" si="6"/>
        <v>0</v>
      </c>
      <c r="T5" s="4">
        <f>IF($E5&gt;$E4,($E5-$E$2) / ($N5/60),($E5-$E4) / (($N5-$N4)/60))</f>
        <v>1037.3333333333924</v>
      </c>
      <c r="U5" s="5">
        <f t="shared" si="5"/>
        <v>5.2697174130973767</v>
      </c>
    </row>
    <row r="6" spans="1:21" x14ac:dyDescent="0.25">
      <c r="A6" t="s">
        <v>21</v>
      </c>
      <c r="B6" s="7">
        <v>0.55296296296296299</v>
      </c>
      <c r="C6">
        <v>41.4</v>
      </c>
      <c r="D6">
        <v>-92.884333333333004</v>
      </c>
      <c r="E6">
        <v>2925</v>
      </c>
      <c r="F6">
        <v>85</v>
      </c>
      <c r="G6">
        <v>20</v>
      </c>
      <c r="H6" t="s">
        <v>22</v>
      </c>
      <c r="I6">
        <v>7.9</v>
      </c>
      <c r="J6">
        <v>40</v>
      </c>
      <c r="K6">
        <v>905.8</v>
      </c>
      <c r="L6">
        <v>0</v>
      </c>
      <c r="M6" t="s">
        <v>27</v>
      </c>
      <c r="N6" s="4">
        <f t="shared" si="0"/>
        <v>119.99999999999957</v>
      </c>
      <c r="O6" s="6">
        <f t="shared" si="1"/>
        <v>1.388888888888884E-3</v>
      </c>
      <c r="P6" s="5">
        <f t="shared" si="2"/>
        <v>0.74941420355589949</v>
      </c>
      <c r="Q6" s="5">
        <f t="shared" si="3"/>
        <v>0.46561104466928033</v>
      </c>
      <c r="R6" s="5">
        <f t="shared" si="4"/>
        <v>891.55084125822964</v>
      </c>
      <c r="S6" s="5">
        <f t="shared" si="6"/>
        <v>0</v>
      </c>
      <c r="T6" s="4">
        <f>IF($E6&gt;$E5,($E6-$E$2) / ($N6/60),($E6-$E5) / (($N6-$N5)/60))</f>
        <v>1032.0000000000036</v>
      </c>
      <c r="U6" s="5">
        <f t="shared" si="5"/>
        <v>5.2426237503048219</v>
      </c>
    </row>
    <row r="7" spans="1:21" x14ac:dyDescent="0.25">
      <c r="A7" t="s">
        <v>21</v>
      </c>
      <c r="B7" s="7">
        <v>0.55365740740740743</v>
      </c>
      <c r="C7">
        <v>41.4</v>
      </c>
      <c r="D7">
        <v>-92.880333333332999</v>
      </c>
      <c r="E7">
        <v>3928</v>
      </c>
      <c r="F7">
        <v>167</v>
      </c>
      <c r="G7">
        <v>6</v>
      </c>
      <c r="H7" t="s">
        <v>22</v>
      </c>
      <c r="I7">
        <v>7.9</v>
      </c>
      <c r="J7">
        <v>39.6</v>
      </c>
      <c r="K7">
        <v>873.8</v>
      </c>
      <c r="L7">
        <v>0</v>
      </c>
      <c r="M7" t="s">
        <v>28</v>
      </c>
      <c r="N7" s="4">
        <f t="shared" si="0"/>
        <v>179.99999999999937</v>
      </c>
      <c r="O7" s="6">
        <f t="shared" si="1"/>
        <v>2.0833333333333259E-3</v>
      </c>
      <c r="P7" s="5">
        <f t="shared" si="2"/>
        <v>0.96094607448119773</v>
      </c>
      <c r="Q7" s="5">
        <f t="shared" si="3"/>
        <v>0.5970357960751681</v>
      </c>
      <c r="R7" s="5">
        <f t="shared" si="4"/>
        <v>1197.2689587905388</v>
      </c>
      <c r="S7" s="5">
        <f t="shared" si="6"/>
        <v>0</v>
      </c>
      <c r="T7" s="4">
        <f>IF($E7&gt;$E6,($E7-$E$2) / ($N7/60),($E7-$E6) / (($N7-$N6)/60))</f>
        <v>1022.3333333333368</v>
      </c>
      <c r="U7" s="5">
        <f t="shared" si="5"/>
        <v>5.1935164864938264</v>
      </c>
    </row>
    <row r="8" spans="1:21" x14ac:dyDescent="0.25">
      <c r="A8" t="s">
        <v>21</v>
      </c>
      <c r="B8" s="7">
        <v>0.55435185185185187</v>
      </c>
      <c r="C8">
        <v>41.399666666667002</v>
      </c>
      <c r="D8">
        <v>-92.880833333333001</v>
      </c>
      <c r="E8">
        <v>5067</v>
      </c>
      <c r="F8">
        <v>79</v>
      </c>
      <c r="G8">
        <v>4</v>
      </c>
      <c r="H8" t="s">
        <v>22</v>
      </c>
      <c r="I8">
        <v>7.9</v>
      </c>
      <c r="J8">
        <v>39.200000000000003</v>
      </c>
      <c r="K8">
        <v>839.1</v>
      </c>
      <c r="L8">
        <v>0</v>
      </c>
      <c r="M8" t="s">
        <v>29</v>
      </c>
      <c r="N8" s="4">
        <f t="shared" si="0"/>
        <v>239.99999999999915</v>
      </c>
      <c r="O8" s="6">
        <f t="shared" si="1"/>
        <v>2.7777777777777679E-3</v>
      </c>
      <c r="P8" s="5">
        <f t="shared" si="2"/>
        <v>0.90515730218980028</v>
      </c>
      <c r="Q8" s="5">
        <f t="shared" si="3"/>
        <v>0.56237423185052293</v>
      </c>
      <c r="R8" s="5">
        <f t="shared" si="4"/>
        <v>1544.4403803950256</v>
      </c>
      <c r="S8" s="5">
        <f t="shared" si="6"/>
        <v>0</v>
      </c>
      <c r="T8" s="4">
        <f>IF($E8&gt;$E7,($E8-$E$2) / ($N8/60),($E8-$E7) / (($N8-$N7)/60))</f>
        <v>1051.5000000000036</v>
      </c>
      <c r="U8" s="5">
        <f t="shared" si="5"/>
        <v>5.3416849548890699</v>
      </c>
    </row>
    <row r="9" spans="1:21" x14ac:dyDescent="0.25">
      <c r="A9" t="s">
        <v>21</v>
      </c>
      <c r="B9" s="7">
        <v>0.55469907407407404</v>
      </c>
      <c r="C9">
        <v>41.400333333333002</v>
      </c>
      <c r="D9">
        <v>-92.880666666666997</v>
      </c>
      <c r="E9">
        <v>5660</v>
      </c>
      <c r="F9">
        <v>358</v>
      </c>
      <c r="G9">
        <v>10</v>
      </c>
      <c r="H9" t="s">
        <v>22</v>
      </c>
      <c r="I9">
        <v>7.9</v>
      </c>
      <c r="J9">
        <v>38.9</v>
      </c>
      <c r="K9">
        <v>821.4</v>
      </c>
      <c r="L9">
        <v>0</v>
      </c>
      <c r="M9" t="s">
        <v>30</v>
      </c>
      <c r="N9" s="4">
        <f t="shared" si="0"/>
        <v>269.99999999999426</v>
      </c>
      <c r="O9" s="6">
        <f t="shared" si="1"/>
        <v>3.1249999999999334E-3</v>
      </c>
      <c r="P9" s="5">
        <f t="shared" si="2"/>
        <v>0.96654997214350336</v>
      </c>
      <c r="Q9" s="5">
        <f t="shared" si="3"/>
        <v>0.60051749769275864</v>
      </c>
      <c r="R9" s="5">
        <f t="shared" si="4"/>
        <v>1725.1889782979761</v>
      </c>
      <c r="S9" s="5">
        <f t="shared" si="6"/>
        <v>0</v>
      </c>
      <c r="T9" s="4">
        <f>IF($E9&gt;$E8,($E9-$E$2) / ($N9/60),($E9-$E8) / (($N9-$N8)/60))</f>
        <v>1066.4444444444671</v>
      </c>
      <c r="U9" s="5">
        <f t="shared" si="5"/>
        <v>5.4176036558383478</v>
      </c>
    </row>
    <row r="10" spans="1:21" x14ac:dyDescent="0.25">
      <c r="A10" t="s">
        <v>21</v>
      </c>
      <c r="B10" s="7">
        <v>0.55504629629629632</v>
      </c>
      <c r="C10">
        <v>41.400833333332997</v>
      </c>
      <c r="D10">
        <v>-92.879499999999993</v>
      </c>
      <c r="E10">
        <v>6282</v>
      </c>
      <c r="F10">
        <v>61</v>
      </c>
      <c r="G10">
        <v>9</v>
      </c>
      <c r="H10" t="s">
        <v>22</v>
      </c>
      <c r="I10">
        <v>7.9</v>
      </c>
      <c r="J10">
        <v>38.700000000000003</v>
      </c>
      <c r="K10">
        <v>803.1</v>
      </c>
      <c r="L10">
        <v>0</v>
      </c>
      <c r="M10" t="s">
        <v>31</v>
      </c>
      <c r="N10" s="4">
        <f t="shared" si="0"/>
        <v>299.99999999999892</v>
      </c>
      <c r="O10" s="6">
        <f t="shared" si="1"/>
        <v>3.4722222222222099E-3</v>
      </c>
      <c r="P10" s="5">
        <f t="shared" si="2"/>
        <v>1.074989446443928</v>
      </c>
      <c r="Q10" s="5">
        <f t="shared" si="3"/>
        <v>0.66789094307561248</v>
      </c>
      <c r="R10" s="5">
        <f t="shared" si="4"/>
        <v>1914.7768836869056</v>
      </c>
      <c r="S10" s="5">
        <f t="shared" si="6"/>
        <v>0</v>
      </c>
      <c r="T10" s="4">
        <f>IF($E10&gt;$E9,($E10-$E$2) / ($N10/60),($E10-$E9) / (($N10-$N9)/60))</f>
        <v>1084.2000000000039</v>
      </c>
      <c r="U10" s="5">
        <f t="shared" si="5"/>
        <v>5.5078029748841946</v>
      </c>
    </row>
    <row r="11" spans="1:21" x14ac:dyDescent="0.25">
      <c r="A11" t="s">
        <v>21</v>
      </c>
      <c r="B11" s="7">
        <v>0.55539351851851848</v>
      </c>
      <c r="C11">
        <v>41.401666666666998</v>
      </c>
      <c r="D11">
        <v>-92.877499999999998</v>
      </c>
      <c r="E11">
        <v>6890</v>
      </c>
      <c r="F11">
        <v>51</v>
      </c>
      <c r="G11">
        <v>15</v>
      </c>
      <c r="H11" t="s">
        <v>22</v>
      </c>
      <c r="I11">
        <v>7.9</v>
      </c>
      <c r="J11">
        <v>38.5</v>
      </c>
      <c r="K11">
        <v>785.7</v>
      </c>
      <c r="L11">
        <v>0</v>
      </c>
      <c r="M11" t="s">
        <v>32</v>
      </c>
      <c r="N11" s="4">
        <f t="shared" si="0"/>
        <v>329.99999999999403</v>
      </c>
      <c r="O11" s="6">
        <f t="shared" si="1"/>
        <v>3.8194444444443754E-3</v>
      </c>
      <c r="P11" s="5">
        <f t="shared" si="2"/>
        <v>1.2606093583124853</v>
      </c>
      <c r="Q11" s="5">
        <f t="shared" si="3"/>
        <v>0.78321659431954704</v>
      </c>
      <c r="R11" s="5">
        <f t="shared" si="4"/>
        <v>2100.0975371860523</v>
      </c>
      <c r="S11" s="5">
        <f t="shared" si="6"/>
        <v>0</v>
      </c>
      <c r="T11" s="4">
        <f>IF($E11&gt;$E10,($E11-$E$2) / ($N11/60),($E11-$E10) / (($N11-$N10)/60))</f>
        <v>1096.181818181838</v>
      </c>
      <c r="U11" s="5">
        <f t="shared" si="5"/>
        <v>5.56867135140737</v>
      </c>
    </row>
    <row r="12" spans="1:21" x14ac:dyDescent="0.25">
      <c r="A12" t="s">
        <v>21</v>
      </c>
      <c r="B12" s="7">
        <v>0.55574074074074076</v>
      </c>
      <c r="C12">
        <v>41.402333333332997</v>
      </c>
      <c r="D12">
        <v>-92.875500000000002</v>
      </c>
      <c r="E12">
        <v>7493</v>
      </c>
      <c r="F12">
        <v>77</v>
      </c>
      <c r="G12">
        <v>11</v>
      </c>
      <c r="H12" t="s">
        <v>22</v>
      </c>
      <c r="I12">
        <v>7.9</v>
      </c>
      <c r="J12">
        <v>38.299999999999997</v>
      </c>
      <c r="K12">
        <v>768.9</v>
      </c>
      <c r="L12">
        <v>0</v>
      </c>
      <c r="M12" t="s">
        <v>33</v>
      </c>
      <c r="N12" s="4">
        <f t="shared" si="0"/>
        <v>359.99999999999875</v>
      </c>
      <c r="O12" s="6">
        <f t="shared" si="1"/>
        <v>4.1666666666666519E-3</v>
      </c>
      <c r="P12" s="5">
        <f t="shared" si="2"/>
        <v>1.4357906904359163</v>
      </c>
      <c r="Q12" s="5">
        <f t="shared" si="3"/>
        <v>0.89205675596783474</v>
      </c>
      <c r="R12" s="5">
        <f t="shared" si="4"/>
        <v>2283.8941721531332</v>
      </c>
      <c r="S12" s="5">
        <f t="shared" si="6"/>
        <v>0</v>
      </c>
      <c r="T12" s="4">
        <f>IF($E12&gt;$E11,($E12-$E$2) / ($N12/60),($E12-$E11) / (($N12-$N11)/60))</f>
        <v>1105.3333333333371</v>
      </c>
      <c r="U12" s="5">
        <f t="shared" si="5"/>
        <v>5.6151616136985751</v>
      </c>
    </row>
    <row r="13" spans="1:21" x14ac:dyDescent="0.25">
      <c r="A13" t="s">
        <v>21</v>
      </c>
      <c r="B13" s="7">
        <v>0.55608796296296303</v>
      </c>
      <c r="C13">
        <v>41.403166666666998</v>
      </c>
      <c r="D13">
        <v>-92.873500000000007</v>
      </c>
      <c r="E13">
        <v>8112</v>
      </c>
      <c r="F13">
        <v>53</v>
      </c>
      <c r="G13">
        <v>16</v>
      </c>
      <c r="H13" t="s">
        <v>22</v>
      </c>
      <c r="I13">
        <v>7.9</v>
      </c>
      <c r="J13">
        <v>38</v>
      </c>
      <c r="K13">
        <v>751.9</v>
      </c>
      <c r="L13">
        <v>0</v>
      </c>
      <c r="M13" t="s">
        <v>34</v>
      </c>
      <c r="N13" s="4">
        <f t="shared" si="0"/>
        <v>390.00000000000341</v>
      </c>
      <c r="O13" s="6">
        <f t="shared" si="1"/>
        <v>4.5138888888889284E-3</v>
      </c>
      <c r="P13" s="5">
        <f t="shared" si="2"/>
        <v>1.6239584107971259</v>
      </c>
      <c r="Q13" s="5">
        <f t="shared" si="3"/>
        <v>1.0089653606282543</v>
      </c>
      <c r="R13" s="5">
        <f t="shared" si="4"/>
        <v>2472.5676664228235</v>
      </c>
      <c r="S13" s="5">
        <f t="shared" si="6"/>
        <v>0</v>
      </c>
      <c r="T13" s="4">
        <f>IF($E13&gt;$E12,($E13-$E$2) / ($N13/60),($E13-$E12) / (($N13-$N12)/60))</f>
        <v>1115.5384615384519</v>
      </c>
      <c r="U13" s="5">
        <f t="shared" si="5"/>
        <v>5.6670042953875672</v>
      </c>
    </row>
    <row r="14" spans="1:21" x14ac:dyDescent="0.25">
      <c r="A14" t="s">
        <v>21</v>
      </c>
      <c r="B14" s="7">
        <v>0.5564351851851852</v>
      </c>
      <c r="C14">
        <v>41.403666666667</v>
      </c>
      <c r="D14">
        <v>-92.871333333332998</v>
      </c>
      <c r="E14">
        <v>8733</v>
      </c>
      <c r="F14">
        <v>87</v>
      </c>
      <c r="G14">
        <v>17</v>
      </c>
      <c r="H14" t="s">
        <v>22</v>
      </c>
      <c r="I14">
        <v>7.9</v>
      </c>
      <c r="J14">
        <v>37.700000000000003</v>
      </c>
      <c r="K14">
        <v>734.9</v>
      </c>
      <c r="L14">
        <v>0</v>
      </c>
      <c r="M14" t="s">
        <v>35</v>
      </c>
      <c r="N14" s="4">
        <f t="shared" si="0"/>
        <v>419.99999999999852</v>
      </c>
      <c r="O14" s="6">
        <f t="shared" si="1"/>
        <v>4.8611111111110938E-3</v>
      </c>
      <c r="P14" s="5">
        <f t="shared" si="2"/>
        <v>1.8018121231581614</v>
      </c>
      <c r="Q14" s="5">
        <f t="shared" si="3"/>
        <v>1.1194658721181656</v>
      </c>
      <c r="R14" s="5">
        <f t="shared" si="4"/>
        <v>2661.8507681053402</v>
      </c>
      <c r="S14" s="5">
        <f t="shared" si="6"/>
        <v>0</v>
      </c>
      <c r="T14" s="4">
        <f>IF($E14&gt;$E13,($E14-$E$2) / ($N14/60),($E14-$E13) / (($N14-$N13)/60))</f>
        <v>1124.5714285714325</v>
      </c>
      <c r="U14" s="5">
        <f t="shared" si="5"/>
        <v>5.7128923259135602</v>
      </c>
    </row>
    <row r="15" spans="1:21" x14ac:dyDescent="0.25">
      <c r="A15" t="s">
        <v>21</v>
      </c>
      <c r="B15" s="7">
        <v>0.55712962962962964</v>
      </c>
      <c r="C15">
        <v>41.403500000000001</v>
      </c>
      <c r="D15">
        <v>-92.866500000000002</v>
      </c>
      <c r="E15">
        <v>9942</v>
      </c>
      <c r="F15">
        <v>123</v>
      </c>
      <c r="G15">
        <v>5</v>
      </c>
      <c r="H15" t="s">
        <v>22</v>
      </c>
      <c r="I15">
        <v>7.9</v>
      </c>
      <c r="J15">
        <v>37.1</v>
      </c>
      <c r="K15">
        <v>702.7</v>
      </c>
      <c r="L15">
        <v>0</v>
      </c>
      <c r="M15" t="s">
        <v>36</v>
      </c>
      <c r="N15" s="4">
        <f t="shared" si="0"/>
        <v>479.99999999999829</v>
      </c>
      <c r="O15" s="6">
        <f t="shared" si="1"/>
        <v>5.5555555555555358E-3</v>
      </c>
      <c r="P15" s="5">
        <f t="shared" si="2"/>
        <v>2.1324125310488822</v>
      </c>
      <c r="Q15" s="5">
        <f t="shared" si="3"/>
        <v>1.3248679055406705</v>
      </c>
      <c r="R15" s="5">
        <f t="shared" si="4"/>
        <v>3030.3584491587417</v>
      </c>
      <c r="S15" s="5">
        <f t="shared" si="6"/>
        <v>0</v>
      </c>
      <c r="T15" s="4">
        <f>IF($E15&gt;$E14,($E15-$E$2) / ($N15/60),($E15-$E14) / (($N15-$N14)/60))</f>
        <v>1135.1250000000041</v>
      </c>
      <c r="U15" s="5">
        <f t="shared" si="5"/>
        <v>5.7665051207022886</v>
      </c>
    </row>
    <row r="16" spans="1:21" x14ac:dyDescent="0.25">
      <c r="A16" t="s">
        <v>21</v>
      </c>
      <c r="B16" s="7">
        <v>0.55817129629629625</v>
      </c>
      <c r="C16">
        <v>41.401833333333002</v>
      </c>
      <c r="D16">
        <v>-92.859666666666996</v>
      </c>
      <c r="E16">
        <v>11787</v>
      </c>
      <c r="F16">
        <v>149</v>
      </c>
      <c r="G16">
        <v>8</v>
      </c>
      <c r="H16" t="s">
        <v>22</v>
      </c>
      <c r="I16">
        <v>7.8</v>
      </c>
      <c r="J16">
        <v>36</v>
      </c>
      <c r="K16">
        <v>656.4</v>
      </c>
      <c r="L16">
        <v>0</v>
      </c>
      <c r="M16" t="s">
        <v>37</v>
      </c>
      <c r="N16" s="4">
        <f t="shared" si="0"/>
        <v>569.99999999999318</v>
      </c>
      <c r="O16" s="6">
        <f t="shared" si="1"/>
        <v>6.5972222222221433E-3</v>
      </c>
      <c r="P16" s="5">
        <f t="shared" si="2"/>
        <v>2.5778634176099375</v>
      </c>
      <c r="Q16" s="5">
        <f t="shared" si="3"/>
        <v>1.6016265413610542</v>
      </c>
      <c r="R16" s="5">
        <f t="shared" si="4"/>
        <v>3592.7212874908555</v>
      </c>
      <c r="S16" s="5">
        <f t="shared" si="6"/>
        <v>0</v>
      </c>
      <c r="T16" s="4">
        <f>IF($E16&gt;$E15,($E16-$E$2) / ($N16/60),($E16-$E15) / (($N16-$N15)/60))</f>
        <v>1150.1052631579084</v>
      </c>
      <c r="U16" s="5">
        <f t="shared" si="5"/>
        <v>5.8426057829284952</v>
      </c>
    </row>
    <row r="17" spans="1:21" x14ac:dyDescent="0.25">
      <c r="A17" t="s">
        <v>21</v>
      </c>
      <c r="B17" s="7">
        <v>0.55921296296296297</v>
      </c>
      <c r="C17">
        <v>41.400500000000001</v>
      </c>
      <c r="D17">
        <v>-92.852000000000004</v>
      </c>
      <c r="E17">
        <v>13736</v>
      </c>
      <c r="F17">
        <v>98</v>
      </c>
      <c r="G17">
        <v>19</v>
      </c>
      <c r="H17" t="s">
        <v>22</v>
      </c>
      <c r="I17">
        <v>7.8</v>
      </c>
      <c r="J17">
        <v>34.700000000000003</v>
      </c>
      <c r="K17">
        <v>609.79999999999995</v>
      </c>
      <c r="L17">
        <v>0</v>
      </c>
      <c r="M17" t="s">
        <v>38</v>
      </c>
      <c r="N17" s="4">
        <f t="shared" si="0"/>
        <v>659.99999999999761</v>
      </c>
      <c r="O17" s="6">
        <f t="shared" si="1"/>
        <v>7.6388888888888618E-3</v>
      </c>
      <c r="P17" s="5">
        <f t="shared" si="2"/>
        <v>3.1520190620716848</v>
      </c>
      <c r="Q17" s="5">
        <f t="shared" si="3"/>
        <v>1.9583494432651376</v>
      </c>
      <c r="R17" s="5">
        <f t="shared" si="4"/>
        <v>4186.7837112899288</v>
      </c>
      <c r="S17" s="5">
        <f t="shared" si="6"/>
        <v>0</v>
      </c>
      <c r="T17" s="4">
        <f>IF($E17&gt;$E16,($E17-$E$2) / ($N17/60),($E17-$E16) / (($N17-$N16)/60))</f>
        <v>1170.4545454545496</v>
      </c>
      <c r="U17" s="5">
        <f t="shared" si="5"/>
        <v>5.945981394042863</v>
      </c>
    </row>
    <row r="18" spans="1:21" x14ac:dyDescent="0.25">
      <c r="A18" t="s">
        <v>21</v>
      </c>
      <c r="B18" s="7">
        <v>0.55990740740740741</v>
      </c>
      <c r="C18">
        <v>41.400833333332997</v>
      </c>
      <c r="D18">
        <v>-92.847166666666993</v>
      </c>
      <c r="E18">
        <v>14933</v>
      </c>
      <c r="F18">
        <v>96</v>
      </c>
      <c r="G18">
        <v>8</v>
      </c>
      <c r="H18" t="s">
        <v>22</v>
      </c>
      <c r="I18">
        <v>7.8</v>
      </c>
      <c r="J18">
        <v>34.1</v>
      </c>
      <c r="K18">
        <v>582.5</v>
      </c>
      <c r="L18">
        <v>0</v>
      </c>
      <c r="M18" t="s">
        <v>39</v>
      </c>
      <c r="N18" s="4">
        <f t="shared" si="0"/>
        <v>719.9999999999975</v>
      </c>
      <c r="O18" s="6">
        <f t="shared" si="1"/>
        <v>8.3333333333333037E-3</v>
      </c>
      <c r="P18" s="5">
        <f t="shared" si="2"/>
        <v>3.5536676310187341</v>
      </c>
      <c r="Q18" s="5">
        <f t="shared" si="3"/>
        <v>2.2078936991519393</v>
      </c>
      <c r="R18" s="5">
        <f t="shared" si="4"/>
        <v>4551.6337478663736</v>
      </c>
      <c r="S18" s="5">
        <f t="shared" si="6"/>
        <v>0</v>
      </c>
      <c r="T18" s="4">
        <f>IF($E18&gt;$E17,($E18-$E$2) / ($N18/60),($E18-$E17) / (($N18-$N17)/60))</f>
        <v>1172.6666666666706</v>
      </c>
      <c r="U18" s="5">
        <f t="shared" si="5"/>
        <v>5.9572191064510207</v>
      </c>
    </row>
    <row r="19" spans="1:21" x14ac:dyDescent="0.25">
      <c r="A19" t="s">
        <v>21</v>
      </c>
      <c r="B19" s="7">
        <v>0.56025462962962969</v>
      </c>
      <c r="C19">
        <v>41.401666666666998</v>
      </c>
      <c r="D19">
        <v>-92.845500000000001</v>
      </c>
      <c r="E19">
        <v>15550</v>
      </c>
      <c r="F19">
        <v>97</v>
      </c>
      <c r="G19">
        <v>7</v>
      </c>
      <c r="H19" t="s">
        <v>22</v>
      </c>
      <c r="I19">
        <v>7.8</v>
      </c>
      <c r="J19">
        <v>33.700000000000003</v>
      </c>
      <c r="K19">
        <v>568.9</v>
      </c>
      <c r="L19">
        <v>0</v>
      </c>
      <c r="M19" t="s">
        <v>40</v>
      </c>
      <c r="N19" s="4">
        <f t="shared" si="0"/>
        <v>750.00000000000216</v>
      </c>
      <c r="O19" s="6">
        <f t="shared" si="1"/>
        <v>8.6805555555555802E-3</v>
      </c>
      <c r="P19" s="5">
        <f t="shared" si="2"/>
        <v>3.7094477210191021</v>
      </c>
      <c r="Q19" s="5">
        <f t="shared" si="3"/>
        <v>2.3046798690691679</v>
      </c>
      <c r="R19" s="5">
        <f t="shared" si="4"/>
        <v>4739.6976347232376</v>
      </c>
      <c r="S19" s="5">
        <f t="shared" si="6"/>
        <v>0</v>
      </c>
      <c r="T19" s="4">
        <f>IF($E19&gt;$E18,($E19-$E$2) / ($N19/60),($E19-$E18) / (($N19-$N18)/60))</f>
        <v>1175.1199999999967</v>
      </c>
      <c r="U19" s="5">
        <f t="shared" si="5"/>
        <v>5.969682191335429</v>
      </c>
    </row>
    <row r="20" spans="1:21" x14ac:dyDescent="0.25">
      <c r="A20" t="s">
        <v>21</v>
      </c>
      <c r="B20" s="7">
        <v>0.56060185185185185</v>
      </c>
      <c r="C20">
        <v>41.402000000000001</v>
      </c>
      <c r="D20">
        <v>-92.843333333333007</v>
      </c>
      <c r="E20">
        <v>16192</v>
      </c>
      <c r="F20">
        <v>84</v>
      </c>
      <c r="G20">
        <v>20</v>
      </c>
      <c r="H20" t="s">
        <v>22</v>
      </c>
      <c r="I20">
        <v>7.8</v>
      </c>
      <c r="J20">
        <v>33.1</v>
      </c>
      <c r="K20">
        <v>555</v>
      </c>
      <c r="L20">
        <v>0</v>
      </c>
      <c r="M20" t="s">
        <v>41</v>
      </c>
      <c r="N20" s="4">
        <f t="shared" si="0"/>
        <v>779.99999999999727</v>
      </c>
      <c r="O20" s="6">
        <f t="shared" si="1"/>
        <v>9.0277777777777457E-3</v>
      </c>
      <c r="P20" s="5">
        <f t="shared" si="2"/>
        <v>3.8938716106710407</v>
      </c>
      <c r="Q20" s="5">
        <f t="shared" si="3"/>
        <v>2.4192624317099174</v>
      </c>
      <c r="R20" s="5">
        <f t="shared" si="4"/>
        <v>4935.3816142404294</v>
      </c>
      <c r="S20" s="5">
        <f t="shared" si="6"/>
        <v>0</v>
      </c>
      <c r="T20" s="4">
        <f>IF($E20&gt;$E19,($E20-$E$2) / ($N20/60),($E20-$E19) / (($N20-$N19)/60))</f>
        <v>1179.3076923076965</v>
      </c>
      <c r="U20" s="5">
        <f t="shared" si="5"/>
        <v>5.9909559269471693</v>
      </c>
    </row>
    <row r="21" spans="1:21" x14ac:dyDescent="0.25">
      <c r="A21" t="s">
        <v>21</v>
      </c>
      <c r="B21" s="7">
        <v>0.56094907407407402</v>
      </c>
      <c r="C21">
        <v>41.402500000000003</v>
      </c>
      <c r="D21">
        <v>-92.841499999999996</v>
      </c>
      <c r="E21">
        <v>16837</v>
      </c>
      <c r="F21">
        <v>49</v>
      </c>
      <c r="G21">
        <v>12</v>
      </c>
      <c r="H21" t="s">
        <v>22</v>
      </c>
      <c r="I21">
        <v>7.8</v>
      </c>
      <c r="J21">
        <v>32.299999999999997</v>
      </c>
      <c r="K21">
        <v>541.4</v>
      </c>
      <c r="L21">
        <v>0</v>
      </c>
      <c r="M21" t="s">
        <v>42</v>
      </c>
      <c r="N21" s="4">
        <f t="shared" si="0"/>
        <v>809.99999999999227</v>
      </c>
      <c r="O21" s="6">
        <f t="shared" si="1"/>
        <v>9.3749999999999112E-3</v>
      </c>
      <c r="P21" s="5">
        <f t="shared" si="2"/>
        <v>4.0553879104057664</v>
      </c>
      <c r="Q21" s="5">
        <f t="shared" si="3"/>
        <v>2.5196125087351025</v>
      </c>
      <c r="R21" s="5">
        <f t="shared" si="4"/>
        <v>5131.9800048768593</v>
      </c>
      <c r="S21" s="5">
        <f t="shared" si="6"/>
        <v>0</v>
      </c>
      <c r="T21" s="4">
        <f>IF($E21&gt;$E20,($E21-$E$2) / ($N21/60),($E21-$E20) / (($N21-$N20)/60))</f>
        <v>1183.4074074074188</v>
      </c>
      <c r="U21" s="5">
        <f t="shared" si="5"/>
        <v>6.0117827329077187</v>
      </c>
    </row>
    <row r="22" spans="1:21" x14ac:dyDescent="0.25">
      <c r="A22" t="s">
        <v>21</v>
      </c>
      <c r="B22" s="7">
        <v>0.56129629629629629</v>
      </c>
      <c r="C22">
        <v>41.403166666666998</v>
      </c>
      <c r="D22">
        <v>-92.840333333333007</v>
      </c>
      <c r="E22">
        <v>17486</v>
      </c>
      <c r="F22">
        <v>5</v>
      </c>
      <c r="G22">
        <v>9</v>
      </c>
      <c r="H22" t="s">
        <v>22</v>
      </c>
      <c r="I22">
        <v>7.8</v>
      </c>
      <c r="J22">
        <v>31.7</v>
      </c>
      <c r="K22">
        <v>528</v>
      </c>
      <c r="L22">
        <v>0</v>
      </c>
      <c r="M22" t="s">
        <v>43</v>
      </c>
      <c r="N22" s="4">
        <f t="shared" si="0"/>
        <v>839.99999999999704</v>
      </c>
      <c r="O22" s="6">
        <f t="shared" si="1"/>
        <v>9.7222222222221877E-3</v>
      </c>
      <c r="P22" s="5">
        <f t="shared" si="2"/>
        <v>4.1673431797366902</v>
      </c>
      <c r="Q22" s="5">
        <f t="shared" si="3"/>
        <v>2.5891703175704053</v>
      </c>
      <c r="R22" s="5">
        <f t="shared" si="4"/>
        <v>5329.797610338941</v>
      </c>
      <c r="S22" s="5">
        <f t="shared" si="6"/>
        <v>0</v>
      </c>
      <c r="T22" s="4">
        <f>IF($E22&gt;$E21,($E22-$E$2) / ($N22/60),($E22-$E21) / (($N22-$N21)/60))</f>
        <v>1187.5000000000043</v>
      </c>
      <c r="U22" s="5">
        <f t="shared" si="5"/>
        <v>6.0325733560920316</v>
      </c>
    </row>
    <row r="23" spans="1:21" x14ac:dyDescent="0.25">
      <c r="A23" t="s">
        <v>21</v>
      </c>
      <c r="B23" s="7">
        <v>0.56199074074074074</v>
      </c>
      <c r="C23">
        <v>41.404000000000003</v>
      </c>
      <c r="D23">
        <v>-92.837333333333007</v>
      </c>
      <c r="E23">
        <v>18842</v>
      </c>
      <c r="F23">
        <v>80</v>
      </c>
      <c r="G23">
        <v>14</v>
      </c>
      <c r="H23" t="s">
        <v>22</v>
      </c>
      <c r="I23">
        <v>7.8</v>
      </c>
      <c r="J23">
        <v>30.5</v>
      </c>
      <c r="K23">
        <v>500.8</v>
      </c>
      <c r="L23">
        <v>0</v>
      </c>
      <c r="M23" t="s">
        <v>44</v>
      </c>
      <c r="N23" s="4">
        <f t="shared" si="0"/>
        <v>899.99999999999682</v>
      </c>
      <c r="O23" s="6">
        <f t="shared" si="1"/>
        <v>1.041666666666663E-2</v>
      </c>
      <c r="P23" s="5">
        <f t="shared" si="2"/>
        <v>4.432577659872222</v>
      </c>
      <c r="Q23" s="5">
        <f t="shared" si="3"/>
        <v>2.7539605000786112</v>
      </c>
      <c r="R23" s="5">
        <f t="shared" si="4"/>
        <v>5743.1114362350645</v>
      </c>
      <c r="S23" s="5">
        <f t="shared" si="6"/>
        <v>0</v>
      </c>
      <c r="T23" s="4">
        <f>IF($E23&gt;$E22,($E23-$E$2) / ($N23/60),($E23-$E22) / (($N23-$N22)/60))</f>
        <v>1198.7333333333377</v>
      </c>
      <c r="U23" s="5">
        <f t="shared" si="5"/>
        <v>6.0896393833482563</v>
      </c>
    </row>
    <row r="24" spans="1:21" x14ac:dyDescent="0.25">
      <c r="A24" t="s">
        <v>21</v>
      </c>
      <c r="B24" s="7">
        <v>0.5623379629629629</v>
      </c>
      <c r="C24">
        <v>41.404166666667003</v>
      </c>
      <c r="D24">
        <v>-92.835333333332997</v>
      </c>
      <c r="E24">
        <v>19520</v>
      </c>
      <c r="F24">
        <v>121</v>
      </c>
      <c r="G24">
        <v>10</v>
      </c>
      <c r="H24" t="s">
        <v>22</v>
      </c>
      <c r="I24">
        <v>7.8</v>
      </c>
      <c r="J24">
        <v>30</v>
      </c>
      <c r="K24">
        <v>487.7</v>
      </c>
      <c r="L24">
        <v>0</v>
      </c>
      <c r="M24" t="s">
        <v>45</v>
      </c>
      <c r="N24" s="4">
        <f t="shared" si="0"/>
        <v>929.99999999999193</v>
      </c>
      <c r="O24" s="6">
        <f t="shared" si="1"/>
        <v>1.0763888888888795E-2</v>
      </c>
      <c r="P24" s="5">
        <f t="shared" si="2"/>
        <v>4.598866447425535</v>
      </c>
      <c r="Q24" s="5">
        <f t="shared" si="3"/>
        <v>2.8572757237854849</v>
      </c>
      <c r="R24" s="5">
        <f t="shared" si="4"/>
        <v>5949.7683491831258</v>
      </c>
      <c r="S24" s="5">
        <f t="shared" si="6"/>
        <v>0</v>
      </c>
      <c r="T24" s="4">
        <f>IF($E24&gt;$E23,($E24-$E$2) / ($N24/60),($E24-$E23) / (($N24-$N23)/60))</f>
        <v>1203.8064516129136</v>
      </c>
      <c r="U24" s="5">
        <f t="shared" si="5"/>
        <v>6.1154111375930338</v>
      </c>
    </row>
    <row r="25" spans="1:21" x14ac:dyDescent="0.25">
      <c r="A25" t="s">
        <v>21</v>
      </c>
      <c r="B25" s="7">
        <v>0.56268518518518518</v>
      </c>
      <c r="C25">
        <v>41.404499999999999</v>
      </c>
      <c r="D25">
        <v>-92.832833333332999</v>
      </c>
      <c r="E25">
        <v>20264</v>
      </c>
      <c r="F25">
        <v>45</v>
      </c>
      <c r="G25">
        <v>9</v>
      </c>
      <c r="H25" t="s">
        <v>22</v>
      </c>
      <c r="I25">
        <v>7.8</v>
      </c>
      <c r="J25">
        <v>29.3</v>
      </c>
      <c r="K25">
        <v>473.5</v>
      </c>
      <c r="L25">
        <v>0</v>
      </c>
      <c r="M25" t="s">
        <v>46</v>
      </c>
      <c r="N25" s="4">
        <f t="shared" si="0"/>
        <v>959.99999999999659</v>
      </c>
      <c r="O25" s="6">
        <f t="shared" si="1"/>
        <v>1.1111111111111072E-2</v>
      </c>
      <c r="P25" s="5">
        <f t="shared" si="2"/>
        <v>4.8101753311594866</v>
      </c>
      <c r="Q25" s="5">
        <f t="shared" si="3"/>
        <v>2.9885619332493887</v>
      </c>
      <c r="R25" s="5">
        <f t="shared" si="4"/>
        <v>6176.5423067544498</v>
      </c>
      <c r="S25" s="5">
        <f t="shared" si="6"/>
        <v>0</v>
      </c>
      <c r="T25" s="4">
        <f>IF($E25&gt;$E24,($E25-$E$2) / ($N25/60),($E25-$E24) / (($N25-$N24)/60))</f>
        <v>1212.6875000000043</v>
      </c>
      <c r="U25" s="5">
        <f t="shared" si="5"/>
        <v>6.1605274120133515</v>
      </c>
    </row>
    <row r="26" spans="1:21" x14ac:dyDescent="0.25">
      <c r="A26" t="s">
        <v>21</v>
      </c>
      <c r="B26" s="7">
        <v>0.56303240740740745</v>
      </c>
      <c r="C26">
        <v>41.405999999999999</v>
      </c>
      <c r="D26">
        <v>-92.829499999999996</v>
      </c>
      <c r="E26">
        <v>20908</v>
      </c>
      <c r="F26">
        <v>35</v>
      </c>
      <c r="G26">
        <v>18</v>
      </c>
      <c r="H26" t="s">
        <v>22</v>
      </c>
      <c r="I26">
        <v>7.8</v>
      </c>
      <c r="J26">
        <v>28.7</v>
      </c>
      <c r="K26">
        <v>461.4</v>
      </c>
      <c r="L26">
        <v>0</v>
      </c>
      <c r="M26" t="s">
        <v>47</v>
      </c>
      <c r="N26" s="4">
        <f t="shared" si="0"/>
        <v>990.00000000000125</v>
      </c>
      <c r="O26" s="6">
        <f t="shared" si="1"/>
        <v>1.1458333333333348E-2</v>
      </c>
      <c r="P26" s="5">
        <f t="shared" si="2"/>
        <v>5.1208362375125382</v>
      </c>
      <c r="Q26" s="5">
        <f t="shared" si="3"/>
        <v>3.1815755543665398</v>
      </c>
      <c r="R26" s="5">
        <f t="shared" si="4"/>
        <v>6372.835893684467</v>
      </c>
      <c r="S26" s="5">
        <f t="shared" si="6"/>
        <v>0</v>
      </c>
      <c r="T26" s="4">
        <f>IF($E26&gt;$E25,($E26-$E$2) / ($N26/60),($E26-$E25) / (($N26-$N25)/60))</f>
        <v>1214.9696969696954</v>
      </c>
      <c r="U26" s="5">
        <f t="shared" si="5"/>
        <v>6.1721211135987932</v>
      </c>
    </row>
    <row r="27" spans="1:21" x14ac:dyDescent="0.25">
      <c r="A27" t="s">
        <v>21</v>
      </c>
      <c r="B27" s="7">
        <v>0.56337962962962962</v>
      </c>
      <c r="C27">
        <v>41.408333333332997</v>
      </c>
      <c r="D27">
        <v>-92.826166666667007</v>
      </c>
      <c r="E27">
        <v>21591</v>
      </c>
      <c r="F27">
        <v>61</v>
      </c>
      <c r="G27">
        <v>26</v>
      </c>
      <c r="H27" t="s">
        <v>22</v>
      </c>
      <c r="I27">
        <v>7.8</v>
      </c>
      <c r="J27">
        <v>28.2</v>
      </c>
      <c r="K27">
        <v>449</v>
      </c>
      <c r="L27">
        <v>0</v>
      </c>
      <c r="M27" t="s">
        <v>48</v>
      </c>
      <c r="N27" s="4">
        <f t="shared" si="0"/>
        <v>1019.9999999999964</v>
      </c>
      <c r="O27" s="6">
        <f t="shared" si="1"/>
        <v>1.1805555555555514E-2</v>
      </c>
      <c r="P27" s="5">
        <f t="shared" si="2"/>
        <v>5.4590521931662117</v>
      </c>
      <c r="Q27" s="5">
        <f t="shared" si="3"/>
        <v>3.3917091276141673</v>
      </c>
      <c r="R27" s="5">
        <f t="shared" si="4"/>
        <v>6581.0168251645937</v>
      </c>
      <c r="S27" s="5">
        <f t="shared" si="6"/>
        <v>0</v>
      </c>
      <c r="T27" s="4">
        <f>IF($E27&gt;$E26,($E27-$E$2) / ($N27/60),($E27-$E26) / (($N27-$N26)/60))</f>
        <v>1219.4117647058868</v>
      </c>
      <c r="U27" s="5">
        <f t="shared" si="5"/>
        <v>6.1946870921009447</v>
      </c>
    </row>
    <row r="28" spans="1:21" x14ac:dyDescent="0.25">
      <c r="A28" t="s">
        <v>21</v>
      </c>
      <c r="B28" s="7">
        <v>0.56372685185185178</v>
      </c>
      <c r="C28">
        <v>41.410833333333002</v>
      </c>
      <c r="D28">
        <v>-92.822666666667004</v>
      </c>
      <c r="E28">
        <v>22262</v>
      </c>
      <c r="F28">
        <v>41</v>
      </c>
      <c r="G28">
        <v>32</v>
      </c>
      <c r="H28" t="s">
        <v>22</v>
      </c>
      <c r="I28">
        <v>7.8</v>
      </c>
      <c r="J28">
        <v>27.5</v>
      </c>
      <c r="K28">
        <v>437.2</v>
      </c>
      <c r="L28">
        <v>0</v>
      </c>
      <c r="M28" t="s">
        <v>49</v>
      </c>
      <c r="N28" s="4">
        <f t="shared" si="0"/>
        <v>1049.9999999999914</v>
      </c>
      <c r="O28" s="6">
        <f t="shared" si="1"/>
        <v>1.2152777777777679E-2</v>
      </c>
      <c r="P28" s="5">
        <f t="shared" si="2"/>
        <v>5.8215170730229202</v>
      </c>
      <c r="Q28" s="5">
        <f t="shared" si="3"/>
        <v>3.6169085574691402</v>
      </c>
      <c r="R28" s="5">
        <f t="shared" si="4"/>
        <v>6785.5401121677633</v>
      </c>
      <c r="S28" s="5">
        <f t="shared" si="6"/>
        <v>0</v>
      </c>
      <c r="T28" s="4">
        <f>IF($E28&gt;$E27,($E28-$E$2) / ($N28/60),($E28-$E27) / (($N28-$N27)/60))</f>
        <v>1222.9142857142958</v>
      </c>
      <c r="U28" s="5">
        <f t="shared" si="5"/>
        <v>6.212480115186823</v>
      </c>
    </row>
    <row r="29" spans="1:21" x14ac:dyDescent="0.25">
      <c r="A29" t="s">
        <v>21</v>
      </c>
      <c r="B29" s="7">
        <v>0.56407407407407406</v>
      </c>
      <c r="C29">
        <v>41.412333333333002</v>
      </c>
      <c r="D29">
        <v>-92.819666666667004</v>
      </c>
      <c r="E29">
        <v>22901</v>
      </c>
      <c r="F29">
        <v>82</v>
      </c>
      <c r="G29">
        <v>15</v>
      </c>
      <c r="H29" t="s">
        <v>22</v>
      </c>
      <c r="I29">
        <v>7.8</v>
      </c>
      <c r="J29">
        <v>27</v>
      </c>
      <c r="K29">
        <v>426</v>
      </c>
      <c r="L29">
        <v>0</v>
      </c>
      <c r="M29" t="s">
        <v>50</v>
      </c>
      <c r="N29" s="4">
        <f t="shared" si="0"/>
        <v>1079.9999999999961</v>
      </c>
      <c r="O29" s="6">
        <f t="shared" si="1"/>
        <v>1.2499999999999956E-2</v>
      </c>
      <c r="P29" s="5">
        <f t="shared" si="2"/>
        <v>6.1122537908286381</v>
      </c>
      <c r="Q29" s="5">
        <f t="shared" si="3"/>
        <v>3.7975432802418325</v>
      </c>
      <c r="R29" s="5">
        <f t="shared" si="4"/>
        <v>6980.3096805657151</v>
      </c>
      <c r="S29" s="5">
        <f t="shared" si="6"/>
        <v>0</v>
      </c>
      <c r="T29" s="4">
        <f>IF($E29&gt;$E28,($E29-$E$2) / ($N29/60),($E29-$E28) / (($N29-$N28)/60))</f>
        <v>1224.4444444444489</v>
      </c>
      <c r="U29" s="5">
        <f t="shared" si="5"/>
        <v>6.2202534160593395</v>
      </c>
    </row>
    <row r="30" spans="1:21" x14ac:dyDescent="0.25">
      <c r="A30" t="s">
        <v>21</v>
      </c>
      <c r="B30" s="7">
        <v>0.56442129629629634</v>
      </c>
      <c r="C30">
        <v>41.413499999999999</v>
      </c>
      <c r="D30">
        <v>-92.816999999999993</v>
      </c>
      <c r="E30">
        <v>23549</v>
      </c>
      <c r="F30">
        <v>51</v>
      </c>
      <c r="G30">
        <v>26</v>
      </c>
      <c r="H30" t="s">
        <v>22</v>
      </c>
      <c r="I30">
        <v>7.8</v>
      </c>
      <c r="J30">
        <v>26.4</v>
      </c>
      <c r="K30">
        <v>415.1</v>
      </c>
      <c r="L30">
        <v>0</v>
      </c>
      <c r="M30" t="s">
        <v>51</v>
      </c>
      <c r="N30" s="4">
        <f t="shared" si="0"/>
        <v>1110.0000000000009</v>
      </c>
      <c r="O30" s="6">
        <f t="shared" si="1"/>
        <v>1.2847222222222232E-2</v>
      </c>
      <c r="P30" s="5">
        <f t="shared" si="2"/>
        <v>6.3651791023979341</v>
      </c>
      <c r="Q30" s="5">
        <f t="shared" si="3"/>
        <v>3.954685776319836</v>
      </c>
      <c r="R30" s="5">
        <f t="shared" si="4"/>
        <v>7177.822482321385</v>
      </c>
      <c r="S30" s="5">
        <f t="shared" si="6"/>
        <v>0</v>
      </c>
      <c r="T30" s="4">
        <f>IF($E30&gt;$E29,($E30-$E$2) / ($N30/60),($E30-$E29) / (($N30-$N29)/60))</f>
        <v>1226.3783783783774</v>
      </c>
      <c r="U30" s="5">
        <f t="shared" si="5"/>
        <v>6.2300779199096628</v>
      </c>
    </row>
    <row r="31" spans="1:21" x14ac:dyDescent="0.25">
      <c r="A31" t="s">
        <v>21</v>
      </c>
      <c r="B31" s="7">
        <v>0.5647685185185185</v>
      </c>
      <c r="C31">
        <v>41.414999999999999</v>
      </c>
      <c r="D31">
        <v>-92.813333333333006</v>
      </c>
      <c r="E31">
        <v>24216</v>
      </c>
      <c r="F31">
        <v>60</v>
      </c>
      <c r="G31">
        <v>30</v>
      </c>
      <c r="H31" t="s">
        <v>22</v>
      </c>
      <c r="I31">
        <v>7.8</v>
      </c>
      <c r="J31">
        <v>25.7</v>
      </c>
      <c r="K31">
        <v>404.1</v>
      </c>
      <c r="L31">
        <v>0</v>
      </c>
      <c r="M31" t="s">
        <v>52</v>
      </c>
      <c r="N31" s="4">
        <f t="shared" si="0"/>
        <v>1139.9999999999959</v>
      </c>
      <c r="O31" s="6">
        <f t="shared" si="1"/>
        <v>1.3194444444444398E-2</v>
      </c>
      <c r="P31" s="5">
        <f t="shared" si="2"/>
        <v>6.7095017289187071</v>
      </c>
      <c r="Q31" s="5">
        <f t="shared" si="3"/>
        <v>4.1686134241771926</v>
      </c>
      <c r="R31" s="5">
        <f t="shared" si="4"/>
        <v>7381.1265544989019</v>
      </c>
      <c r="S31" s="5">
        <f t="shared" si="6"/>
        <v>0</v>
      </c>
      <c r="T31" s="4">
        <f>IF($E31&gt;$E30,($E31-$E$2) / ($N31/60),($E31-$E30) / (($N31-$N30)/60))</f>
        <v>1229.2105263157939</v>
      </c>
      <c r="U31" s="5">
        <f t="shared" si="5"/>
        <v>6.2444654063835738</v>
      </c>
    </row>
    <row r="32" spans="1:21" x14ac:dyDescent="0.25">
      <c r="A32" t="s">
        <v>21</v>
      </c>
      <c r="B32" s="7">
        <v>0.56511574074074067</v>
      </c>
      <c r="C32">
        <v>41.416499999999999</v>
      </c>
      <c r="D32">
        <v>-92.809333333333001</v>
      </c>
      <c r="E32">
        <v>24915</v>
      </c>
      <c r="F32">
        <v>65</v>
      </c>
      <c r="G32">
        <v>19</v>
      </c>
      <c r="H32" t="s">
        <v>22</v>
      </c>
      <c r="I32">
        <v>7.8</v>
      </c>
      <c r="J32">
        <v>25.1</v>
      </c>
      <c r="K32">
        <v>392.6</v>
      </c>
      <c r="L32">
        <v>0</v>
      </c>
      <c r="M32" t="s">
        <v>53</v>
      </c>
      <c r="N32" s="4">
        <f t="shared" si="0"/>
        <v>1169.9999999999911</v>
      </c>
      <c r="O32" s="6">
        <f t="shared" si="1"/>
        <v>1.3541666666666563E-2</v>
      </c>
      <c r="P32" s="5">
        <f t="shared" si="2"/>
        <v>7.0802337084424352</v>
      </c>
      <c r="Q32" s="5">
        <f t="shared" si="3"/>
        <v>4.3989492030552846</v>
      </c>
      <c r="R32" s="5">
        <f t="shared" si="4"/>
        <v>7594.1843452816383</v>
      </c>
      <c r="S32" s="5">
        <f t="shared" si="6"/>
        <v>0</v>
      </c>
      <c r="T32" s="4">
        <f>IF($E32&gt;$E31,($E32-$E$2) / ($N32/60),($E32-$E31) / (($N32-$N31)/60))</f>
        <v>1233.538461538471</v>
      </c>
      <c r="U32" s="5">
        <f t="shared" si="5"/>
        <v>6.2664515846667017</v>
      </c>
    </row>
    <row r="33" spans="1:21" x14ac:dyDescent="0.25">
      <c r="A33" t="s">
        <v>21</v>
      </c>
      <c r="B33" s="7">
        <v>0.56546296296296295</v>
      </c>
      <c r="C33">
        <v>41.418333333333003</v>
      </c>
      <c r="D33">
        <v>-92.805999999999997</v>
      </c>
      <c r="E33">
        <v>25614</v>
      </c>
      <c r="F33">
        <v>54</v>
      </c>
      <c r="G33">
        <v>13</v>
      </c>
      <c r="H33" t="s">
        <v>22</v>
      </c>
      <c r="I33">
        <v>7.8</v>
      </c>
      <c r="J33">
        <v>24.5</v>
      </c>
      <c r="K33">
        <v>381.5</v>
      </c>
      <c r="L33">
        <v>0</v>
      </c>
      <c r="M33" t="s">
        <v>54</v>
      </c>
      <c r="N33" s="4">
        <f t="shared" si="0"/>
        <v>1199.9999999999957</v>
      </c>
      <c r="O33" s="6">
        <f t="shared" si="1"/>
        <v>1.388888888888884E-2</v>
      </c>
      <c r="P33" s="5">
        <f t="shared" si="2"/>
        <v>7.4125773869430764</v>
      </c>
      <c r="Q33" s="5">
        <f t="shared" si="3"/>
        <v>4.605434330507733</v>
      </c>
      <c r="R33" s="5">
        <f t="shared" si="4"/>
        <v>7807.2421360643739</v>
      </c>
      <c r="S33" s="5">
        <f t="shared" si="6"/>
        <v>0</v>
      </c>
      <c r="T33" s="4">
        <f>IF($E33&gt;$E32,($E33-$E$2) / ($N33/60),($E33-$E32) / (($N33-$N32)/60))</f>
        <v>1237.6500000000044</v>
      </c>
      <c r="U33" s="5">
        <f t="shared" si="5"/>
        <v>6.2873384540356225</v>
      </c>
    </row>
    <row r="34" spans="1:21" x14ac:dyDescent="0.25">
      <c r="A34" t="s">
        <v>21</v>
      </c>
      <c r="B34" s="7">
        <v>0.56581018518518522</v>
      </c>
      <c r="C34">
        <v>41.420833333333</v>
      </c>
      <c r="D34">
        <v>-92.802999999999997</v>
      </c>
      <c r="E34">
        <v>26342</v>
      </c>
      <c r="F34">
        <v>52</v>
      </c>
      <c r="G34">
        <v>30</v>
      </c>
      <c r="H34" t="s">
        <v>22</v>
      </c>
      <c r="I34">
        <v>7.8</v>
      </c>
      <c r="J34">
        <v>23.8</v>
      </c>
      <c r="K34">
        <v>370.4</v>
      </c>
      <c r="L34">
        <v>0</v>
      </c>
      <c r="M34" t="s">
        <v>55</v>
      </c>
      <c r="N34" s="4">
        <f t="shared" si="0"/>
        <v>1230.0000000000005</v>
      </c>
      <c r="O34" s="6">
        <f t="shared" si="1"/>
        <v>1.4236111111111116E-2</v>
      </c>
      <c r="P34" s="5">
        <f t="shared" si="2"/>
        <v>7.7482376061369136</v>
      </c>
      <c r="Q34" s="5">
        <f t="shared" ref="Q34:Q65" si="7">$P34 * 0.6213</f>
        <v>4.8139800246928646</v>
      </c>
      <c r="R34" s="5">
        <f t="shared" si="4"/>
        <v>8029.139234333089</v>
      </c>
      <c r="S34" s="5">
        <f t="shared" si="6"/>
        <v>0</v>
      </c>
      <c r="T34" s="4">
        <f>IF($E34&gt;$E33,($E34-$E$2) / ($N34/60),($E34-$E33) / (($N34-$N33)/60))</f>
        <v>1242.9756097560971</v>
      </c>
      <c r="U34" s="5">
        <f t="shared" si="5"/>
        <v>6.3143928805784002</v>
      </c>
    </row>
    <row r="35" spans="1:21" x14ac:dyDescent="0.25">
      <c r="A35" t="s">
        <v>21</v>
      </c>
      <c r="B35" s="7">
        <v>0.56615740740740739</v>
      </c>
      <c r="C35">
        <v>41.423166666667001</v>
      </c>
      <c r="D35">
        <v>-92.800166666666996</v>
      </c>
      <c r="E35">
        <v>27067</v>
      </c>
      <c r="F35">
        <v>54</v>
      </c>
      <c r="G35">
        <v>20</v>
      </c>
      <c r="H35" t="s">
        <v>22</v>
      </c>
      <c r="I35">
        <v>7.8</v>
      </c>
      <c r="J35">
        <v>23.2</v>
      </c>
      <c r="K35">
        <v>359.3</v>
      </c>
      <c r="L35">
        <v>0</v>
      </c>
      <c r="M35" t="s">
        <v>56</v>
      </c>
      <c r="N35" s="4">
        <f t="shared" si="0"/>
        <v>1259.9999999999955</v>
      </c>
      <c r="O35" s="6">
        <f t="shared" si="1"/>
        <v>1.4583333333333282E-2</v>
      </c>
      <c r="P35" s="5">
        <f t="shared" si="2"/>
        <v>8.0670975695516454</v>
      </c>
      <c r="Q35" s="5">
        <f t="shared" si="7"/>
        <v>5.0120877199624374</v>
      </c>
      <c r="R35" s="5">
        <f t="shared" si="4"/>
        <v>8250.1219214825651</v>
      </c>
      <c r="S35" s="5">
        <f t="shared" si="6"/>
        <v>0</v>
      </c>
      <c r="T35" s="4">
        <f>IF($E35&gt;$E34,($E35-$E$2) / ($N35/60),($E35-$E34) / (($N35-$N34)/60))</f>
        <v>1247.9047619047662</v>
      </c>
      <c r="U35" s="5">
        <f t="shared" si="5"/>
        <v>6.3394332779848721</v>
      </c>
    </row>
    <row r="36" spans="1:21" x14ac:dyDescent="0.25">
      <c r="A36" t="s">
        <v>21</v>
      </c>
      <c r="B36" s="7">
        <v>0.56685185185185183</v>
      </c>
      <c r="C36">
        <v>41.426833333333001</v>
      </c>
      <c r="D36">
        <v>-92.791833333333003</v>
      </c>
      <c r="E36">
        <v>28399</v>
      </c>
      <c r="F36">
        <v>67</v>
      </c>
      <c r="G36">
        <v>30</v>
      </c>
      <c r="H36" t="s">
        <v>22</v>
      </c>
      <c r="I36">
        <v>7.8</v>
      </c>
      <c r="J36">
        <v>21.9</v>
      </c>
      <c r="K36">
        <v>339.7</v>
      </c>
      <c r="L36">
        <v>0</v>
      </c>
      <c r="M36" t="s">
        <v>57</v>
      </c>
      <c r="N36" s="4">
        <f t="shared" si="0"/>
        <v>1319.9999999999952</v>
      </c>
      <c r="O36" s="6">
        <f t="shared" si="1"/>
        <v>1.5277777777777724E-2</v>
      </c>
      <c r="P36" s="5">
        <f t="shared" si="2"/>
        <v>8.8674238442193314</v>
      </c>
      <c r="Q36" s="5">
        <f t="shared" si="7"/>
        <v>5.5093304344134699</v>
      </c>
      <c r="R36" s="5">
        <f t="shared" si="4"/>
        <v>8656.1204584247735</v>
      </c>
      <c r="S36" s="5">
        <f t="shared" si="6"/>
        <v>0</v>
      </c>
      <c r="T36" s="4">
        <f>IF($E36&gt;$E35,($E36-$E$2) / ($N36/60),($E36-$E35) / (($N36-$N35)/60))</f>
        <v>1251.7272727272771</v>
      </c>
      <c r="U36" s="5">
        <f t="shared" si="5"/>
        <v>6.3588518690932956</v>
      </c>
    </row>
    <row r="37" spans="1:21" x14ac:dyDescent="0.25">
      <c r="A37" t="s">
        <v>21</v>
      </c>
      <c r="B37" s="7">
        <v>0.56719907407407411</v>
      </c>
      <c r="C37">
        <v>41.428833333333003</v>
      </c>
      <c r="D37">
        <v>-92.787666666666993</v>
      </c>
      <c r="E37">
        <v>29149</v>
      </c>
      <c r="F37">
        <v>41</v>
      </c>
      <c r="G37">
        <v>19</v>
      </c>
      <c r="H37" t="s">
        <v>22</v>
      </c>
      <c r="I37">
        <v>7.8</v>
      </c>
      <c r="J37">
        <v>21.3</v>
      </c>
      <c r="K37">
        <v>329</v>
      </c>
      <c r="L37">
        <v>0</v>
      </c>
      <c r="M37" t="s">
        <v>58</v>
      </c>
      <c r="N37" s="4">
        <f t="shared" si="0"/>
        <v>1350</v>
      </c>
      <c r="O37" s="6">
        <f t="shared" si="1"/>
        <v>1.5625E-2</v>
      </c>
      <c r="P37" s="5">
        <f t="shared" si="2"/>
        <v>9.2755894899305407</v>
      </c>
      <c r="Q37" s="5">
        <f t="shared" si="7"/>
        <v>5.7629237500938446</v>
      </c>
      <c r="R37" s="5">
        <f t="shared" si="4"/>
        <v>8884.7232382345774</v>
      </c>
      <c r="S37" s="5">
        <f t="shared" si="6"/>
        <v>0</v>
      </c>
      <c r="T37" s="4">
        <f>IF($E37&gt;$E36,($E37-$E$2) / ($N37/60),($E37-$E36) / (($N37-$N36)/60))</f>
        <v>1257.2444444444445</v>
      </c>
      <c r="U37" s="5">
        <f t="shared" si="5"/>
        <v>6.3868794422317956</v>
      </c>
    </row>
    <row r="38" spans="1:21" x14ac:dyDescent="0.25">
      <c r="A38" t="s">
        <v>21</v>
      </c>
      <c r="B38" s="7">
        <v>0.56754629629629627</v>
      </c>
      <c r="C38">
        <v>41.43</v>
      </c>
      <c r="D38">
        <v>-92.783500000000004</v>
      </c>
      <c r="E38">
        <v>29818</v>
      </c>
      <c r="F38">
        <v>79</v>
      </c>
      <c r="G38">
        <v>32</v>
      </c>
      <c r="H38" t="s">
        <v>22</v>
      </c>
      <c r="I38">
        <v>7.8</v>
      </c>
      <c r="J38">
        <v>20.8</v>
      </c>
      <c r="K38">
        <v>319.7</v>
      </c>
      <c r="L38">
        <v>0</v>
      </c>
      <c r="M38" t="s">
        <v>59</v>
      </c>
      <c r="N38" s="4">
        <f t="shared" si="0"/>
        <v>1379.999999999995</v>
      </c>
      <c r="O38" s="6">
        <f t="shared" si="1"/>
        <v>1.5972222222222165E-2</v>
      </c>
      <c r="P38" s="5">
        <f t="shared" si="2"/>
        <v>9.6455131778743919</v>
      </c>
      <c r="Q38" s="5">
        <f t="shared" si="7"/>
        <v>5.9927573374133596</v>
      </c>
      <c r="R38" s="5">
        <f t="shared" si="4"/>
        <v>9088.6369178249206</v>
      </c>
      <c r="S38" s="5">
        <f t="shared" si="6"/>
        <v>0</v>
      </c>
      <c r="T38" s="4">
        <f>IF($E38&gt;$E37,($E38-$E$2) / ($N38/60),($E38-$E37) / (($N38-$N37)/60))</f>
        <v>1259.0000000000045</v>
      </c>
      <c r="U38" s="5">
        <f t="shared" si="5"/>
        <v>6.3957977729009405</v>
      </c>
    </row>
    <row r="39" spans="1:21" x14ac:dyDescent="0.25">
      <c r="A39" t="s">
        <v>21</v>
      </c>
      <c r="B39" s="7">
        <v>0.56789351851851855</v>
      </c>
      <c r="C39">
        <v>41.431166666667004</v>
      </c>
      <c r="D39">
        <v>-92.778000000000006</v>
      </c>
      <c r="E39">
        <v>30504</v>
      </c>
      <c r="F39">
        <v>58</v>
      </c>
      <c r="G39">
        <v>26</v>
      </c>
      <c r="H39" t="s">
        <v>22</v>
      </c>
      <c r="I39">
        <v>7.8</v>
      </c>
      <c r="J39">
        <v>20.2</v>
      </c>
      <c r="K39">
        <v>310.39999999999998</v>
      </c>
      <c r="L39">
        <v>0</v>
      </c>
      <c r="M39" t="s">
        <v>60</v>
      </c>
      <c r="N39" s="4">
        <f t="shared" si="0"/>
        <v>1409.9999999999998</v>
      </c>
      <c r="O39" s="6">
        <f t="shared" si="1"/>
        <v>1.6319444444444442E-2</v>
      </c>
      <c r="P39" s="5">
        <f t="shared" si="2"/>
        <v>10.116976314445363</v>
      </c>
      <c r="Q39" s="5">
        <f t="shared" si="7"/>
        <v>6.2856773841649041</v>
      </c>
      <c r="R39" s="5">
        <f t="shared" si="4"/>
        <v>9297.7322604242854</v>
      </c>
      <c r="S39" s="5">
        <f t="shared" si="6"/>
        <v>0</v>
      </c>
      <c r="T39" s="4">
        <f>IF($E39&gt;$E38,($E39-$E$2) / ($N39/60),($E39-$E38) / (($N39-$N38)/60))</f>
        <v>1261.4042553191491</v>
      </c>
      <c r="U39" s="5">
        <f t="shared" si="5"/>
        <v>6.4080115384415848</v>
      </c>
    </row>
    <row r="40" spans="1:21" x14ac:dyDescent="0.25">
      <c r="A40" t="s">
        <v>21</v>
      </c>
      <c r="B40" s="7">
        <v>0.56824074074074071</v>
      </c>
      <c r="C40">
        <v>41.432666666666996</v>
      </c>
      <c r="D40">
        <v>-92.772166666667005</v>
      </c>
      <c r="E40">
        <v>31178</v>
      </c>
      <c r="F40">
        <v>73</v>
      </c>
      <c r="G40">
        <v>36</v>
      </c>
      <c r="H40" t="s">
        <v>22</v>
      </c>
      <c r="I40">
        <v>7.8</v>
      </c>
      <c r="J40">
        <v>19.600000000000001</v>
      </c>
      <c r="K40">
        <v>301.60000000000002</v>
      </c>
      <c r="L40">
        <v>0</v>
      </c>
      <c r="M40" t="s">
        <v>61</v>
      </c>
      <c r="N40" s="4">
        <f t="shared" si="0"/>
        <v>1439.999999999995</v>
      </c>
      <c r="O40" s="6">
        <f t="shared" si="1"/>
        <v>1.6666666666666607E-2</v>
      </c>
      <c r="P40" s="5">
        <f t="shared" si="2"/>
        <v>10.629213430450271</v>
      </c>
      <c r="Q40" s="5">
        <f t="shared" si="7"/>
        <v>6.6039303043387534</v>
      </c>
      <c r="R40" s="5">
        <f t="shared" si="4"/>
        <v>9503.1699585466959</v>
      </c>
      <c r="S40" s="5">
        <f t="shared" si="6"/>
        <v>0</v>
      </c>
      <c r="T40" s="4">
        <f>IF($E40&gt;$E39,($E40-$E$2) / ($N40/60),($E40-$E39) / (($N40-$N39)/60))</f>
        <v>1263.2083333333376</v>
      </c>
      <c r="U40" s="5">
        <f t="shared" si="5"/>
        <v>6.4171763661979675</v>
      </c>
    </row>
    <row r="41" spans="1:21" x14ac:dyDescent="0.25">
      <c r="A41" t="s">
        <v>21</v>
      </c>
      <c r="B41" s="7">
        <v>0.56858796296296299</v>
      </c>
      <c r="C41">
        <v>41.434333333333001</v>
      </c>
      <c r="D41">
        <v>-92.766000000000005</v>
      </c>
      <c r="E41">
        <v>31861</v>
      </c>
      <c r="F41">
        <v>60</v>
      </c>
      <c r="G41">
        <v>36</v>
      </c>
      <c r="H41" t="s">
        <v>22</v>
      </c>
      <c r="I41">
        <v>7.8</v>
      </c>
      <c r="J41">
        <v>19.100000000000001</v>
      </c>
      <c r="K41">
        <v>292.8</v>
      </c>
      <c r="L41">
        <v>0</v>
      </c>
      <c r="M41" t="s">
        <v>62</v>
      </c>
      <c r="N41" s="4">
        <f t="shared" si="0"/>
        <v>1469.9999999999995</v>
      </c>
      <c r="O41" s="6">
        <f t="shared" si="1"/>
        <v>1.7013888888888884E-2</v>
      </c>
      <c r="P41" s="5">
        <f t="shared" si="2"/>
        <v>11.174489887265143</v>
      </c>
      <c r="Q41" s="5">
        <f t="shared" si="7"/>
        <v>6.9427105669578326</v>
      </c>
      <c r="R41" s="5">
        <f t="shared" si="4"/>
        <v>9711.3508900268225</v>
      </c>
      <c r="S41" s="5">
        <f t="shared" si="6"/>
        <v>0</v>
      </c>
      <c r="T41" s="4">
        <f>IF($E41&gt;$E40,($E41-$E$2) / ($N41/60),($E41-$E40) / (($N41-$N40)/60))</f>
        <v>1265.30612244898</v>
      </c>
      <c r="U41" s="5">
        <f t="shared" si="5"/>
        <v>6.427833264493314</v>
      </c>
    </row>
    <row r="42" spans="1:21" x14ac:dyDescent="0.25">
      <c r="A42" t="s">
        <v>21</v>
      </c>
      <c r="B42" s="7">
        <v>0.56893518518518515</v>
      </c>
      <c r="C42">
        <v>41.436</v>
      </c>
      <c r="D42">
        <v>-92.759666666667002</v>
      </c>
      <c r="E42">
        <v>32444</v>
      </c>
      <c r="F42">
        <v>76</v>
      </c>
      <c r="G42">
        <v>46</v>
      </c>
      <c r="H42" t="s">
        <v>22</v>
      </c>
      <c r="I42">
        <v>7.8</v>
      </c>
      <c r="J42">
        <v>18.5</v>
      </c>
      <c r="K42">
        <v>285.39999999999998</v>
      </c>
      <c r="L42">
        <v>0</v>
      </c>
      <c r="M42" t="s">
        <v>63</v>
      </c>
      <c r="N42" s="4">
        <f t="shared" si="0"/>
        <v>1499.9999999999948</v>
      </c>
      <c r="O42" s="6">
        <f t="shared" si="1"/>
        <v>1.7361111111111049E-2</v>
      </c>
      <c r="P42" s="5">
        <f t="shared" si="2"/>
        <v>11.732625848206347</v>
      </c>
      <c r="Q42" s="5">
        <f t="shared" si="7"/>
        <v>7.2894804394906023</v>
      </c>
      <c r="R42" s="5">
        <f t="shared" si="4"/>
        <v>9889.0514508656415</v>
      </c>
      <c r="S42" s="5">
        <f t="shared" si="6"/>
        <v>0</v>
      </c>
      <c r="T42" s="4">
        <f>IF($E42&gt;$E41,($E42-$E$2) / ($N42/60),($E42-$E41) / (($N42-$N41)/60))</f>
        <v>1263.3200000000045</v>
      </c>
      <c r="U42" s="5">
        <f t="shared" si="5"/>
        <v>6.4177436397626817</v>
      </c>
    </row>
    <row r="43" spans="1:21" x14ac:dyDescent="0.25">
      <c r="A43" t="s">
        <v>21</v>
      </c>
      <c r="B43" s="7">
        <v>0.56928240740740743</v>
      </c>
      <c r="C43">
        <v>41.438166666667001</v>
      </c>
      <c r="D43">
        <v>-92.752833333333001</v>
      </c>
      <c r="E43">
        <v>33096</v>
      </c>
      <c r="F43">
        <v>82</v>
      </c>
      <c r="G43">
        <v>31</v>
      </c>
      <c r="H43" t="s">
        <v>22</v>
      </c>
      <c r="I43">
        <v>7.8</v>
      </c>
      <c r="J43">
        <v>17.8</v>
      </c>
      <c r="K43">
        <v>277.3</v>
      </c>
      <c r="L43">
        <v>0</v>
      </c>
      <c r="M43" t="s">
        <v>64</v>
      </c>
      <c r="N43" s="4">
        <f t="shared" si="0"/>
        <v>1529.9999999999993</v>
      </c>
      <c r="O43" s="6">
        <f t="shared" si="1"/>
        <v>1.7708333333333326E-2</v>
      </c>
      <c r="P43" s="5">
        <f t="shared" si="2"/>
        <v>12.351098801020608</v>
      </c>
      <c r="Q43" s="5">
        <f t="shared" si="7"/>
        <v>7.6737376850741033</v>
      </c>
      <c r="R43" s="5">
        <f t="shared" si="4"/>
        <v>10087.783467446963</v>
      </c>
      <c r="S43" s="5">
        <f t="shared" si="6"/>
        <v>0</v>
      </c>
      <c r="T43" s="4">
        <f>IF($E43&gt;$E42,($E43-$E$2) / ($N43/60),($E43-$E42) / (($N43-$N42)/60))</f>
        <v>1264.1176470588241</v>
      </c>
      <c r="U43" s="5">
        <f t="shared" si="5"/>
        <v>6.4217957360949773</v>
      </c>
    </row>
    <row r="44" spans="1:21" x14ac:dyDescent="0.25">
      <c r="A44" t="s">
        <v>21</v>
      </c>
      <c r="B44" s="7">
        <v>0.5696296296296296</v>
      </c>
      <c r="C44">
        <v>41.4405</v>
      </c>
      <c r="D44">
        <v>-92.746166666666994</v>
      </c>
      <c r="E44">
        <v>33745</v>
      </c>
      <c r="F44">
        <v>72</v>
      </c>
      <c r="G44">
        <v>36</v>
      </c>
      <c r="H44" t="s">
        <v>22</v>
      </c>
      <c r="I44">
        <v>7.8</v>
      </c>
      <c r="J44">
        <v>17.2</v>
      </c>
      <c r="K44">
        <v>269.60000000000002</v>
      </c>
      <c r="L44">
        <v>0</v>
      </c>
      <c r="M44" t="s">
        <v>65</v>
      </c>
      <c r="N44" s="4">
        <f t="shared" si="0"/>
        <v>1559.9999999999945</v>
      </c>
      <c r="O44" s="6">
        <f t="shared" si="1"/>
        <v>1.8055555555555491E-2</v>
      </c>
      <c r="P44" s="5">
        <f t="shared" si="2"/>
        <v>12.964134052231827</v>
      </c>
      <c r="Q44" s="5">
        <f t="shared" si="7"/>
        <v>8.0546164866516339</v>
      </c>
      <c r="R44" s="5">
        <f t="shared" si="4"/>
        <v>10285.601072909047</v>
      </c>
      <c r="S44" s="5">
        <f t="shared" si="6"/>
        <v>0</v>
      </c>
      <c r="T44" s="4">
        <f>IF($E44&gt;$E43,($E44-$E$2) / ($N44/60),($E44-$E43) / (($N44-$N43)/60))</f>
        <v>1264.7692307692353</v>
      </c>
      <c r="U44" s="5">
        <f t="shared" si="5"/>
        <v>6.4251058215945047</v>
      </c>
    </row>
    <row r="45" spans="1:21" x14ac:dyDescent="0.25">
      <c r="A45" t="s">
        <v>21</v>
      </c>
      <c r="B45" s="7">
        <v>0.57032407407407404</v>
      </c>
      <c r="C45">
        <v>41.445</v>
      </c>
      <c r="D45">
        <v>-92.731499999999997</v>
      </c>
      <c r="E45">
        <v>35216</v>
      </c>
      <c r="F45">
        <v>65</v>
      </c>
      <c r="G45">
        <v>44</v>
      </c>
      <c r="H45" t="s">
        <v>22</v>
      </c>
      <c r="I45">
        <v>7.8</v>
      </c>
      <c r="J45">
        <v>15.7</v>
      </c>
      <c r="K45">
        <v>252.2</v>
      </c>
      <c r="L45">
        <v>0</v>
      </c>
      <c r="M45" t="s">
        <v>66</v>
      </c>
      <c r="N45" s="4">
        <f t="shared" si="0"/>
        <v>1619.9999999999943</v>
      </c>
      <c r="O45" s="6">
        <f t="shared" si="1"/>
        <v>1.8749999999999933E-2</v>
      </c>
      <c r="P45" s="5">
        <f t="shared" si="2"/>
        <v>14.284870366290566</v>
      </c>
      <c r="Q45" s="5">
        <f t="shared" si="7"/>
        <v>8.8751899585763283</v>
      </c>
      <c r="R45" s="5">
        <f t="shared" si="4"/>
        <v>10733.967325042671</v>
      </c>
      <c r="S45" s="5">
        <f t="shared" si="6"/>
        <v>0</v>
      </c>
      <c r="T45" s="4">
        <f>IF($E45&gt;$E44,($E45-$E$2) / ($N45/60),($E45-$E44) / (($N45-$N44)/60))</f>
        <v>1272.4074074074119</v>
      </c>
      <c r="U45" s="5">
        <f t="shared" si="5"/>
        <v>6.4639082307537388</v>
      </c>
    </row>
    <row r="46" spans="1:21" x14ac:dyDescent="0.25">
      <c r="A46" t="s">
        <v>21</v>
      </c>
      <c r="B46" s="7">
        <v>0.57101851851851848</v>
      </c>
      <c r="C46">
        <v>41.448833333332999</v>
      </c>
      <c r="D46">
        <v>-92.716499999999996</v>
      </c>
      <c r="E46">
        <v>36611</v>
      </c>
      <c r="F46">
        <v>66</v>
      </c>
      <c r="G46">
        <v>53</v>
      </c>
      <c r="H46" t="s">
        <v>22</v>
      </c>
      <c r="I46">
        <v>7.7</v>
      </c>
      <c r="J46">
        <v>14.2</v>
      </c>
      <c r="K46">
        <v>236.7</v>
      </c>
      <c r="L46">
        <v>0</v>
      </c>
      <c r="M46" t="s">
        <v>67</v>
      </c>
      <c r="N46" s="4">
        <f t="shared" si="0"/>
        <v>1679.9999999999941</v>
      </c>
      <c r="O46" s="6">
        <f t="shared" si="1"/>
        <v>1.9444444444444375E-2</v>
      </c>
      <c r="P46" s="5">
        <f t="shared" si="2"/>
        <v>15.602153402255343</v>
      </c>
      <c r="Q46" s="5">
        <f t="shared" si="7"/>
        <v>9.6936179088212437</v>
      </c>
      <c r="R46" s="5">
        <f t="shared" si="4"/>
        <v>11159.168495488904</v>
      </c>
      <c r="S46" s="5">
        <f t="shared" si="6"/>
        <v>0</v>
      </c>
      <c r="T46" s="4">
        <f>IF($E46&gt;$E45,($E46-$E$2) / ($N46/60),($E46-$E45) / (($N46-$N45)/60))</f>
        <v>1276.7857142857188</v>
      </c>
      <c r="U46" s="5">
        <f t="shared" si="5"/>
        <v>6.4861503001591005</v>
      </c>
    </row>
    <row r="47" spans="1:21" x14ac:dyDescent="0.25">
      <c r="A47" t="s">
        <v>21</v>
      </c>
      <c r="B47" s="7">
        <v>0.57136574074074076</v>
      </c>
      <c r="C47">
        <v>41.451666666667002</v>
      </c>
      <c r="D47">
        <v>-92.708666666667</v>
      </c>
      <c r="E47">
        <v>37224</v>
      </c>
      <c r="F47">
        <v>59</v>
      </c>
      <c r="G47">
        <v>48</v>
      </c>
      <c r="H47" t="s">
        <v>22</v>
      </c>
      <c r="I47">
        <v>7.7</v>
      </c>
      <c r="J47">
        <v>13.6</v>
      </c>
      <c r="K47">
        <v>230.1</v>
      </c>
      <c r="L47">
        <v>0</v>
      </c>
      <c r="M47" t="s">
        <v>68</v>
      </c>
      <c r="N47" s="4">
        <f t="shared" si="0"/>
        <v>1709.9999999999986</v>
      </c>
      <c r="O47" s="6">
        <f t="shared" si="1"/>
        <v>1.9791666666666652E-2</v>
      </c>
      <c r="P47" s="5">
        <f t="shared" si="2"/>
        <v>16.326176299816634</v>
      </c>
      <c r="Q47" s="5">
        <f t="shared" si="7"/>
        <v>10.143453335076074</v>
      </c>
      <c r="R47" s="5">
        <f t="shared" si="4"/>
        <v>11346.013167520117</v>
      </c>
      <c r="S47" s="5">
        <f t="shared" si="6"/>
        <v>0</v>
      </c>
      <c r="T47" s="4">
        <f>IF($E47&gt;$E46,($E47-$E$2) / ($N47/60),($E47-$E46) / (($N47-$N46)/60))</f>
        <v>1275.8947368421061</v>
      </c>
      <c r="U47" s="5">
        <f t="shared" si="5"/>
        <v>6.481624079706708</v>
      </c>
    </row>
    <row r="48" spans="1:21" x14ac:dyDescent="0.25">
      <c r="A48" t="s">
        <v>21</v>
      </c>
      <c r="B48" s="7">
        <v>0.57310185185185192</v>
      </c>
      <c r="C48">
        <v>41.464166666666998</v>
      </c>
      <c r="D48">
        <v>-92.666166666666996</v>
      </c>
      <c r="E48">
        <v>40094</v>
      </c>
      <c r="F48">
        <v>71</v>
      </c>
      <c r="G48">
        <v>42</v>
      </c>
      <c r="H48" t="s">
        <v>22</v>
      </c>
      <c r="I48">
        <v>7.7</v>
      </c>
      <c r="J48">
        <v>11.2</v>
      </c>
      <c r="K48">
        <v>201</v>
      </c>
      <c r="L48">
        <v>0</v>
      </c>
      <c r="M48" t="s">
        <v>69</v>
      </c>
      <c r="N48" s="4">
        <f t="shared" si="0"/>
        <v>1860.000000000003</v>
      </c>
      <c r="O48" s="6">
        <f t="shared" si="1"/>
        <v>2.1527777777777812E-2</v>
      </c>
      <c r="P48" s="5">
        <f t="shared" si="2"/>
        <v>20.129719342112573</v>
      </c>
      <c r="Q48" s="5">
        <f t="shared" si="7"/>
        <v>12.506594627254541</v>
      </c>
      <c r="R48" s="5">
        <f t="shared" si="4"/>
        <v>12220.799804925628</v>
      </c>
      <c r="S48" s="5">
        <f t="shared" si="6"/>
        <v>0</v>
      </c>
      <c r="T48" s="4">
        <f>IF($E48&gt;$E47,($E48-$E$2) / ($N48/60),($E48-$E47) / (($N48-$N47)/60))</f>
        <v>1265.5806451612882</v>
      </c>
      <c r="U48" s="5">
        <f t="shared" si="5"/>
        <v>6.4292278568300825</v>
      </c>
    </row>
    <row r="49" spans="1:21" x14ac:dyDescent="0.25">
      <c r="A49" t="s">
        <v>21</v>
      </c>
      <c r="B49" s="7">
        <v>0.57414351851851853</v>
      </c>
      <c r="C49">
        <v>41.472000000000001</v>
      </c>
      <c r="D49">
        <v>-92.640166666667</v>
      </c>
      <c r="E49">
        <v>42229</v>
      </c>
      <c r="F49">
        <v>51</v>
      </c>
      <c r="G49">
        <v>54</v>
      </c>
      <c r="H49" t="s">
        <v>22</v>
      </c>
      <c r="I49">
        <v>7.7</v>
      </c>
      <c r="J49">
        <v>9.6999999999999993</v>
      </c>
      <c r="K49">
        <v>181.1</v>
      </c>
      <c r="L49">
        <v>0</v>
      </c>
      <c r="M49" t="s">
        <v>70</v>
      </c>
      <c r="N49" s="4">
        <f t="shared" si="0"/>
        <v>1949.999999999998</v>
      </c>
      <c r="O49" s="6">
        <f t="shared" si="1"/>
        <v>2.256944444444442E-2</v>
      </c>
      <c r="P49" s="5">
        <f t="shared" si="2"/>
        <v>22.464433764067071</v>
      </c>
      <c r="Q49" s="5">
        <f t="shared" si="7"/>
        <v>13.95715269761487</v>
      </c>
      <c r="R49" s="5">
        <f t="shared" si="4"/>
        <v>12871.555718117532</v>
      </c>
      <c r="S49" s="5">
        <f t="shared" si="6"/>
        <v>0</v>
      </c>
      <c r="T49" s="4">
        <f>IF($E49&gt;$E48,($E49-$E$2) / ($N49/60),($E49-$E48) / (($N49-$N48)/60))</f>
        <v>1272.8615384615398</v>
      </c>
      <c r="U49" s="5">
        <f t="shared" si="5"/>
        <v>6.4662152445619956</v>
      </c>
    </row>
    <row r="50" spans="1:21" x14ac:dyDescent="0.25">
      <c r="A50" t="s">
        <v>21</v>
      </c>
      <c r="B50" s="7">
        <v>0.5744907407407408</v>
      </c>
      <c r="C50">
        <v>41.476666666667001</v>
      </c>
      <c r="D50">
        <v>-92.632333333332994</v>
      </c>
      <c r="E50">
        <v>42852</v>
      </c>
      <c r="F50">
        <v>59</v>
      </c>
      <c r="G50">
        <v>60</v>
      </c>
      <c r="H50" t="s">
        <v>22</v>
      </c>
      <c r="I50">
        <v>7.7</v>
      </c>
      <c r="J50">
        <v>9.1999999999999993</v>
      </c>
      <c r="K50">
        <v>175.8</v>
      </c>
      <c r="L50">
        <v>0</v>
      </c>
      <c r="M50" t="s">
        <v>71</v>
      </c>
      <c r="N50" s="4">
        <f t="shared" si="0"/>
        <v>1980.0000000000025</v>
      </c>
      <c r="O50" s="6">
        <f t="shared" si="1"/>
        <v>2.2916666666666696E-2</v>
      </c>
      <c r="P50" s="5">
        <f t="shared" si="2"/>
        <v>23.26737651972801</v>
      </c>
      <c r="Q50" s="5">
        <f t="shared" si="7"/>
        <v>14.456021031707012</v>
      </c>
      <c r="R50" s="5">
        <f t="shared" si="4"/>
        <v>13061.448427212874</v>
      </c>
      <c r="S50" s="5">
        <f t="shared" si="6"/>
        <v>0</v>
      </c>
      <c r="T50" s="4">
        <f>IF($E50&gt;$E49,($E50-$E$2) / ($N50/60),($E50-$E49) / (($N50-$N49)/60))</f>
        <v>1272.4545454545439</v>
      </c>
      <c r="U50" s="5">
        <f t="shared" si="5"/>
        <v>6.4641476949450531</v>
      </c>
    </row>
    <row r="51" spans="1:21" x14ac:dyDescent="0.25">
      <c r="A51" t="s">
        <v>21</v>
      </c>
      <c r="B51" s="7">
        <v>0.57483796296296297</v>
      </c>
      <c r="C51">
        <v>41.480666666666998</v>
      </c>
      <c r="D51">
        <v>-92.623500000000007</v>
      </c>
      <c r="E51">
        <v>43473</v>
      </c>
      <c r="F51">
        <v>62</v>
      </c>
      <c r="G51">
        <v>53</v>
      </c>
      <c r="H51" t="s">
        <v>22</v>
      </c>
      <c r="I51">
        <v>7.7</v>
      </c>
      <c r="J51">
        <v>8.6999999999999993</v>
      </c>
      <c r="K51">
        <v>170.4</v>
      </c>
      <c r="L51">
        <v>0</v>
      </c>
      <c r="M51" t="s">
        <v>72</v>
      </c>
      <c r="N51" s="4">
        <f t="shared" si="0"/>
        <v>2009.9999999999977</v>
      </c>
      <c r="O51" s="6">
        <f t="shared" si="1"/>
        <v>2.3263888888888862E-2</v>
      </c>
      <c r="P51" s="5">
        <f t="shared" si="2"/>
        <v>24.119127311809624</v>
      </c>
      <c r="Q51" s="5">
        <f t="shared" si="7"/>
        <v>14.985213798827319</v>
      </c>
      <c r="R51" s="5">
        <f t="shared" si="4"/>
        <v>13250.731528895391</v>
      </c>
      <c r="S51" s="5">
        <f t="shared" si="6"/>
        <v>0</v>
      </c>
      <c r="T51" s="4">
        <f>IF($E51&gt;$E50,($E51-$E$2) / ($N51/60),($E51-$E50) / (($N51-$N50)/60))</f>
        <v>1272.0000000000014</v>
      </c>
      <c r="U51" s="5">
        <f t="shared" si="5"/>
        <v>6.4618385759570902</v>
      </c>
    </row>
    <row r="52" spans="1:21" x14ac:dyDescent="0.25">
      <c r="A52" t="s">
        <v>21</v>
      </c>
      <c r="B52" s="7">
        <v>0.57553240740740741</v>
      </c>
      <c r="C52">
        <v>41.484999999999999</v>
      </c>
      <c r="D52">
        <v>-92.607333333333003</v>
      </c>
      <c r="E52">
        <v>44893</v>
      </c>
      <c r="F52">
        <v>72</v>
      </c>
      <c r="G52">
        <v>31</v>
      </c>
      <c r="H52" t="s">
        <v>22</v>
      </c>
      <c r="I52">
        <v>7.7</v>
      </c>
      <c r="J52">
        <v>7.7</v>
      </c>
      <c r="K52">
        <v>158.80000000000001</v>
      </c>
      <c r="L52">
        <v>0</v>
      </c>
      <c r="M52" t="s">
        <v>73</v>
      </c>
      <c r="N52" s="4">
        <f t="shared" si="0"/>
        <v>2069.9999999999973</v>
      </c>
      <c r="O52" s="6">
        <f t="shared" si="1"/>
        <v>2.3958333333333304E-2</v>
      </c>
      <c r="P52" s="5">
        <f t="shared" si="2"/>
        <v>25.546601708665101</v>
      </c>
      <c r="Q52" s="5">
        <f t="shared" si="7"/>
        <v>15.872103641593625</v>
      </c>
      <c r="R52" s="5">
        <f t="shared" si="4"/>
        <v>13683.55279200195</v>
      </c>
      <c r="S52" s="5">
        <f t="shared" si="6"/>
        <v>0</v>
      </c>
      <c r="T52" s="4">
        <f>IF($E52&gt;$E51,($E52-$E$2) / ($N52/60),($E52-$E51) / (($N52-$N51)/60))</f>
        <v>1276.2898550724653</v>
      </c>
      <c r="U52" s="5">
        <f t="shared" si="5"/>
        <v>6.4836313047247893</v>
      </c>
    </row>
    <row r="53" spans="1:21" x14ac:dyDescent="0.25">
      <c r="A53" t="s">
        <v>21</v>
      </c>
      <c r="B53" s="7">
        <v>0.57587962962962969</v>
      </c>
      <c r="C53">
        <v>41.482999999999997</v>
      </c>
      <c r="D53">
        <v>-92.600666666666996</v>
      </c>
      <c r="E53">
        <v>45569</v>
      </c>
      <c r="F53">
        <v>112</v>
      </c>
      <c r="G53">
        <v>35</v>
      </c>
      <c r="H53" t="s">
        <v>22</v>
      </c>
      <c r="I53">
        <v>7.7</v>
      </c>
      <c r="J53">
        <v>7.2</v>
      </c>
      <c r="K53">
        <v>153.6</v>
      </c>
      <c r="L53">
        <v>0</v>
      </c>
      <c r="M53" t="s">
        <v>74</v>
      </c>
      <c r="N53" s="4">
        <f t="shared" si="0"/>
        <v>2100.0000000000023</v>
      </c>
      <c r="O53" s="6">
        <f t="shared" si="1"/>
        <v>2.430555555555558E-2</v>
      </c>
      <c r="P53" s="5">
        <f t="shared" si="2"/>
        <v>25.9729201233969</v>
      </c>
      <c r="Q53" s="5">
        <f t="shared" si="7"/>
        <v>16.136975272666493</v>
      </c>
      <c r="R53" s="5">
        <f t="shared" si="4"/>
        <v>13889.600097537186</v>
      </c>
      <c r="S53" s="5">
        <f t="shared" si="6"/>
        <v>0</v>
      </c>
      <c r="T53" s="4">
        <f>IF($E53&gt;$E52,($E53-$E$2) / ($N53/60),($E53-$E52) / (($N53-$N52)/60))</f>
        <v>1277.3714285714273</v>
      </c>
      <c r="U53" s="5">
        <f t="shared" si="5"/>
        <v>6.489125764912151</v>
      </c>
    </row>
    <row r="54" spans="1:21" x14ac:dyDescent="0.25">
      <c r="A54" t="s">
        <v>21</v>
      </c>
      <c r="B54" s="7">
        <v>0.57622685185185185</v>
      </c>
      <c r="C54">
        <v>41.480333333333</v>
      </c>
      <c r="D54">
        <v>-92.593999999999994</v>
      </c>
      <c r="E54">
        <v>46030</v>
      </c>
      <c r="F54">
        <v>120</v>
      </c>
      <c r="G54">
        <v>42</v>
      </c>
      <c r="H54" t="s">
        <v>22</v>
      </c>
      <c r="I54">
        <v>7.7</v>
      </c>
      <c r="J54">
        <v>6.7</v>
      </c>
      <c r="K54">
        <v>150</v>
      </c>
      <c r="L54">
        <v>0</v>
      </c>
      <c r="M54" t="s">
        <v>75</v>
      </c>
      <c r="N54" s="4">
        <f t="shared" si="0"/>
        <v>2129.9999999999973</v>
      </c>
      <c r="O54" s="6">
        <f t="shared" si="1"/>
        <v>2.4652777777777746E-2</v>
      </c>
      <c r="P54" s="5">
        <f t="shared" si="2"/>
        <v>26.379058274885388</v>
      </c>
      <c r="Q54" s="5">
        <f t="shared" si="7"/>
        <v>16.38930890618629</v>
      </c>
      <c r="R54" s="5">
        <f t="shared" si="4"/>
        <v>14030.114606193611</v>
      </c>
      <c r="S54" s="5">
        <f t="shared" si="6"/>
        <v>0</v>
      </c>
      <c r="T54" s="4">
        <f>IF($E54&gt;$E53,($E54-$E$2) / ($N54/60),($E54-$E53) / (($N54-$N53)/60))</f>
        <v>1272.3661971831002</v>
      </c>
      <c r="U54" s="5">
        <f t="shared" si="5"/>
        <v>6.4636988802685336</v>
      </c>
    </row>
    <row r="55" spans="1:21" x14ac:dyDescent="0.25">
      <c r="A55" t="s">
        <v>21</v>
      </c>
      <c r="B55" s="7">
        <v>0.57692129629629629</v>
      </c>
      <c r="C55">
        <v>41.478000000000002</v>
      </c>
      <c r="D55">
        <v>-92.588833333333</v>
      </c>
      <c r="E55">
        <v>47208</v>
      </c>
      <c r="F55">
        <v>72</v>
      </c>
      <c r="G55">
        <v>7</v>
      </c>
      <c r="H55" t="s">
        <v>22</v>
      </c>
      <c r="I55">
        <v>7.7</v>
      </c>
      <c r="J55">
        <v>5.7</v>
      </c>
      <c r="K55">
        <v>141.80000000000001</v>
      </c>
      <c r="L55">
        <v>0</v>
      </c>
      <c r="M55" t="s">
        <v>76</v>
      </c>
      <c r="N55" s="4">
        <f t="shared" si="0"/>
        <v>2189.9999999999968</v>
      </c>
      <c r="O55" s="6">
        <f t="shared" si="1"/>
        <v>2.5347222222222188E-2</v>
      </c>
      <c r="P55" s="5">
        <f t="shared" si="2"/>
        <v>26.68949389906377</v>
      </c>
      <c r="Q55" s="5">
        <f t="shared" si="7"/>
        <v>16.58218255948832</v>
      </c>
      <c r="R55" s="5">
        <f t="shared" si="4"/>
        <v>14389.173372348207</v>
      </c>
      <c r="S55" s="5">
        <f t="shared" si="6"/>
        <v>0</v>
      </c>
      <c r="T55" s="4">
        <f>IF($E55&gt;$E54,($E55-$E$2) / ($N55/60),($E55-$E54) / (($N55-$N54)/60))</f>
        <v>1269.78082191781</v>
      </c>
      <c r="U55" s="5">
        <f t="shared" si="5"/>
        <v>6.4505650142130468</v>
      </c>
    </row>
    <row r="56" spans="1:21" x14ac:dyDescent="0.25">
      <c r="A56" t="s">
        <v>21</v>
      </c>
      <c r="B56" s="7">
        <v>0.57726851851851857</v>
      </c>
      <c r="C56">
        <v>41.478499999999997</v>
      </c>
      <c r="D56">
        <v>-92.585666666666995</v>
      </c>
      <c r="E56">
        <v>47788</v>
      </c>
      <c r="F56">
        <v>54</v>
      </c>
      <c r="G56">
        <v>22</v>
      </c>
      <c r="H56" t="s">
        <v>22</v>
      </c>
      <c r="I56">
        <v>7.7</v>
      </c>
      <c r="J56">
        <v>5.4</v>
      </c>
      <c r="K56">
        <v>137.9</v>
      </c>
      <c r="L56">
        <v>0</v>
      </c>
      <c r="M56" t="s">
        <v>77</v>
      </c>
      <c r="N56" s="4">
        <f t="shared" si="0"/>
        <v>2220.0000000000018</v>
      </c>
      <c r="O56" s="6">
        <f t="shared" si="1"/>
        <v>2.5694444444444464E-2</v>
      </c>
      <c r="P56" s="5">
        <f t="shared" si="2"/>
        <v>26.956205896913271</v>
      </c>
      <c r="Q56" s="5">
        <f t="shared" si="7"/>
        <v>16.747890723752214</v>
      </c>
      <c r="R56" s="5">
        <f t="shared" si="4"/>
        <v>14565.959522067787</v>
      </c>
      <c r="S56" s="5">
        <f t="shared" si="6"/>
        <v>0</v>
      </c>
      <c r="T56" s="4">
        <f>IF($E56&gt;$E55,($E56-$E$2) / ($N56/60),($E56-$E55) / (($N56-$N55)/60))</f>
        <v>1268.2972972972964</v>
      </c>
      <c r="U56" s="5">
        <f t="shared" si="5"/>
        <v>6.4430286174982543</v>
      </c>
    </row>
    <row r="57" spans="1:21" x14ac:dyDescent="0.25">
      <c r="A57" t="s">
        <v>21</v>
      </c>
      <c r="B57" s="7">
        <v>0.57761574074074074</v>
      </c>
      <c r="C57">
        <v>41.477833333333002</v>
      </c>
      <c r="D57">
        <v>-92.582166666667007</v>
      </c>
      <c r="E57">
        <v>48340</v>
      </c>
      <c r="F57">
        <v>110</v>
      </c>
      <c r="G57">
        <v>35</v>
      </c>
      <c r="H57" t="s">
        <v>22</v>
      </c>
      <c r="I57">
        <v>7.7</v>
      </c>
      <c r="J57">
        <v>5</v>
      </c>
      <c r="K57">
        <v>134.4</v>
      </c>
      <c r="L57">
        <v>0</v>
      </c>
      <c r="M57" t="s">
        <v>78</v>
      </c>
      <c r="N57" s="4">
        <f t="shared" si="0"/>
        <v>2249.9999999999968</v>
      </c>
      <c r="O57" s="6">
        <f t="shared" si="1"/>
        <v>2.604166666666663E-2</v>
      </c>
      <c r="P57" s="5">
        <f t="shared" si="2"/>
        <v>27.204621183000967</v>
      </c>
      <c r="Q57" s="5">
        <f t="shared" si="7"/>
        <v>16.902231140998499</v>
      </c>
      <c r="R57" s="5">
        <f t="shared" si="4"/>
        <v>14734.211168007801</v>
      </c>
      <c r="S57" s="5">
        <f t="shared" si="6"/>
        <v>0</v>
      </c>
      <c r="T57" s="4">
        <f>IF($E57&gt;$E56,($E57-$E$2) / ($N57/60),($E57-$E56) / (($N57-$N56)/60))</f>
        <v>1266.1066666666684</v>
      </c>
      <c r="U57" s="5">
        <f t="shared" si="5"/>
        <v>6.4319000785716307</v>
      </c>
    </row>
    <row r="58" spans="1:21" x14ac:dyDescent="0.25">
      <c r="A58" t="s">
        <v>21</v>
      </c>
      <c r="B58" s="7">
        <v>0.5779629629629629</v>
      </c>
      <c r="C58">
        <v>41.476666666667001</v>
      </c>
      <c r="D58">
        <v>-92.578333333333006</v>
      </c>
      <c r="E58">
        <v>48936</v>
      </c>
      <c r="F58">
        <v>134</v>
      </c>
      <c r="G58">
        <v>10</v>
      </c>
      <c r="H58" t="s">
        <v>22</v>
      </c>
      <c r="I58">
        <v>7.7</v>
      </c>
      <c r="J58">
        <v>4.7</v>
      </c>
      <c r="K58">
        <v>130.5</v>
      </c>
      <c r="L58">
        <v>0</v>
      </c>
      <c r="M58" t="s">
        <v>79</v>
      </c>
      <c r="N58" s="4">
        <f t="shared" si="0"/>
        <v>2279.9999999999918</v>
      </c>
      <c r="O58" s="6">
        <f t="shared" si="1"/>
        <v>2.6388888888888795E-2</v>
      </c>
      <c r="P58" s="5">
        <f t="shared" si="2"/>
        <v>27.461738882915075</v>
      </c>
      <c r="Q58" s="5">
        <f t="shared" si="7"/>
        <v>17.061978367955135</v>
      </c>
      <c r="R58" s="5">
        <f t="shared" si="4"/>
        <v>14915.874177029991</v>
      </c>
      <c r="S58" s="5">
        <f t="shared" si="6"/>
        <v>0</v>
      </c>
      <c r="T58" s="4">
        <f>IF($E58&gt;$E57,($E58-$E$2) / ($N58/60),($E58-$E57) / (($N58-$N57)/60))</f>
        <v>1265.1315789473729</v>
      </c>
      <c r="U58" s="5">
        <f t="shared" si="5"/>
        <v>6.4269465727229784</v>
      </c>
    </row>
    <row r="59" spans="1:21" x14ac:dyDescent="0.25">
      <c r="A59" t="s">
        <v>21</v>
      </c>
      <c r="B59" s="7">
        <v>0.57831018518518518</v>
      </c>
      <c r="C59">
        <v>41.475833333333</v>
      </c>
      <c r="D59">
        <v>-92.5745</v>
      </c>
      <c r="E59">
        <v>49559</v>
      </c>
      <c r="F59">
        <v>81</v>
      </c>
      <c r="G59">
        <v>21</v>
      </c>
      <c r="H59" t="s">
        <v>22</v>
      </c>
      <c r="I59">
        <v>7.7</v>
      </c>
      <c r="J59">
        <v>4.5</v>
      </c>
      <c r="K59">
        <v>126.8</v>
      </c>
      <c r="L59">
        <v>0</v>
      </c>
      <c r="M59" t="s">
        <v>80</v>
      </c>
      <c r="N59" s="4">
        <f t="shared" si="0"/>
        <v>2309.9999999999964</v>
      </c>
      <c r="O59" s="6">
        <f t="shared" si="1"/>
        <v>2.6736111111111072E-2</v>
      </c>
      <c r="P59" s="5">
        <f t="shared" si="2"/>
        <v>27.732824294944145</v>
      </c>
      <c r="Q59" s="5">
        <f t="shared" si="7"/>
        <v>17.230403734448796</v>
      </c>
      <c r="R59" s="5">
        <f t="shared" si="4"/>
        <v>15105.766886125335</v>
      </c>
      <c r="S59" s="5">
        <f t="shared" si="6"/>
        <v>0</v>
      </c>
      <c r="T59" s="4">
        <f>IF($E59&gt;$E58,($E59-$E$2) / ($N59/60),($E59-$E58) / (($N59-$N58)/60))</f>
        <v>1264.8831168831189</v>
      </c>
      <c r="U59" s="5">
        <f t="shared" si="5"/>
        <v>6.4256843700881836</v>
      </c>
    </row>
    <row r="60" spans="1:21" x14ac:dyDescent="0.25">
      <c r="A60" t="s">
        <v>21</v>
      </c>
      <c r="B60" s="7">
        <v>0.57865740740740745</v>
      </c>
      <c r="C60">
        <v>41.475499999999997</v>
      </c>
      <c r="D60">
        <v>-92.5715</v>
      </c>
      <c r="E60">
        <v>50129</v>
      </c>
      <c r="F60">
        <v>58</v>
      </c>
      <c r="G60">
        <v>7</v>
      </c>
      <c r="H60" t="s">
        <v>22</v>
      </c>
      <c r="I60">
        <v>7.7</v>
      </c>
      <c r="J60">
        <v>4.3</v>
      </c>
      <c r="K60">
        <v>123.4</v>
      </c>
      <c r="L60">
        <v>0</v>
      </c>
      <c r="M60" t="s">
        <v>81</v>
      </c>
      <c r="N60" s="4">
        <f t="shared" si="0"/>
        <v>2340.0000000000014</v>
      </c>
      <c r="O60" s="6">
        <f t="shared" si="1"/>
        <v>2.7083333333333348E-2</v>
      </c>
      <c r="P60" s="5">
        <f t="shared" si="2"/>
        <v>27.957299509584345</v>
      </c>
      <c r="Q60" s="5">
        <f t="shared" si="7"/>
        <v>17.369870185304752</v>
      </c>
      <c r="R60" s="5">
        <f t="shared" si="4"/>
        <v>15279.504998780785</v>
      </c>
      <c r="S60" s="5">
        <f t="shared" si="6"/>
        <v>0</v>
      </c>
      <c r="T60" s="4">
        <f>IF($E60&gt;$E59,($E60-$E$2) / ($N60/60),($E60-$E59) / (($N60-$N59)/60))</f>
        <v>1263.2820512820506</v>
      </c>
      <c r="U60" s="5">
        <f t="shared" si="5"/>
        <v>6.417550857931249</v>
      </c>
    </row>
    <row r="61" spans="1:21" x14ac:dyDescent="0.25">
      <c r="A61" t="s">
        <v>21</v>
      </c>
      <c r="B61" s="7">
        <v>0.57900462962962962</v>
      </c>
      <c r="C61">
        <v>41.475166666667</v>
      </c>
      <c r="D61">
        <v>-92.567999999999998</v>
      </c>
      <c r="E61">
        <v>50646</v>
      </c>
      <c r="F61">
        <v>84</v>
      </c>
      <c r="G61">
        <v>32</v>
      </c>
      <c r="H61" t="s">
        <v>22</v>
      </c>
      <c r="I61">
        <v>7.7</v>
      </c>
      <c r="J61">
        <v>4.0999999999999996</v>
      </c>
      <c r="K61">
        <v>120.3</v>
      </c>
      <c r="L61">
        <v>0</v>
      </c>
      <c r="M61" t="s">
        <v>82</v>
      </c>
      <c r="N61" s="4">
        <f t="shared" si="0"/>
        <v>2369.9999999999964</v>
      </c>
      <c r="O61" s="6">
        <f t="shared" si="1"/>
        <v>2.7430555555555514E-2</v>
      </c>
      <c r="P61" s="5">
        <f t="shared" si="2"/>
        <v>28.221756328777687</v>
      </c>
      <c r="Q61" s="5">
        <f t="shared" si="7"/>
        <v>17.534177207069575</v>
      </c>
      <c r="R61" s="5">
        <f t="shared" si="4"/>
        <v>15437.088514996341</v>
      </c>
      <c r="S61" s="5">
        <f t="shared" si="6"/>
        <v>0</v>
      </c>
      <c r="T61" s="4">
        <f>IF($E61&gt;$E60,($E61-$E$2) / ($N61/60),($E61-$E60) / (($N61-$N60)/60))</f>
        <v>1260.3797468354451</v>
      </c>
      <c r="U61" s="5">
        <f t="shared" si="5"/>
        <v>6.4028069720568404</v>
      </c>
    </row>
    <row r="62" spans="1:21" x14ac:dyDescent="0.25">
      <c r="A62" t="s">
        <v>21</v>
      </c>
      <c r="B62" s="7">
        <v>0.57935185185185178</v>
      </c>
      <c r="C62">
        <v>41.475000000000001</v>
      </c>
      <c r="D62">
        <v>-92.5655</v>
      </c>
      <c r="E62">
        <v>51172</v>
      </c>
      <c r="F62">
        <v>88</v>
      </c>
      <c r="G62">
        <v>13</v>
      </c>
      <c r="H62" t="s">
        <v>22</v>
      </c>
      <c r="I62">
        <v>7.7</v>
      </c>
      <c r="J62">
        <v>3.9</v>
      </c>
      <c r="K62">
        <v>117.2</v>
      </c>
      <c r="L62">
        <v>0</v>
      </c>
      <c r="M62" t="s">
        <v>83</v>
      </c>
      <c r="N62" s="4">
        <f t="shared" si="0"/>
        <v>2399.9999999999914</v>
      </c>
      <c r="O62" s="6">
        <f t="shared" si="1"/>
        <v>2.7777777777777679E-2</v>
      </c>
      <c r="P62" s="5">
        <f t="shared" si="2"/>
        <v>28.413510242589258</v>
      </c>
      <c r="Q62" s="5">
        <f t="shared" si="7"/>
        <v>17.653313913720705</v>
      </c>
      <c r="R62" s="5">
        <f t="shared" si="4"/>
        <v>15597.415264569616</v>
      </c>
      <c r="S62" s="5">
        <f t="shared" si="6"/>
        <v>0</v>
      </c>
      <c r="T62" s="4">
        <f>IF($E62&gt;$E61,($E62-$E$2) / ($N62/60),($E62-$E61) / (($N62-$N61)/60))</f>
        <v>1257.7750000000044</v>
      </c>
      <c r="U62" s="5">
        <f t="shared" si="5"/>
        <v>6.3895746972283405</v>
      </c>
    </row>
    <row r="63" spans="1:21" x14ac:dyDescent="0.25">
      <c r="A63" t="s">
        <v>21</v>
      </c>
      <c r="B63" s="7">
        <v>0.57969907407407406</v>
      </c>
      <c r="C63">
        <v>41.475333333332998</v>
      </c>
      <c r="D63">
        <v>-92.562666666666999</v>
      </c>
      <c r="E63">
        <v>51662</v>
      </c>
      <c r="F63">
        <v>84</v>
      </c>
      <c r="G63">
        <v>21</v>
      </c>
      <c r="H63" t="s">
        <v>22</v>
      </c>
      <c r="I63">
        <v>7.7</v>
      </c>
      <c r="J63">
        <v>3.8</v>
      </c>
      <c r="K63">
        <v>114.6</v>
      </c>
      <c r="L63">
        <v>0</v>
      </c>
      <c r="M63" t="s">
        <v>84</v>
      </c>
      <c r="N63" s="4">
        <f t="shared" si="0"/>
        <v>2429.9999999999964</v>
      </c>
      <c r="O63" s="6">
        <f t="shared" si="1"/>
        <v>2.8124999999999956E-2</v>
      </c>
      <c r="P63" s="5">
        <f t="shared" si="2"/>
        <v>28.649264666190518</v>
      </c>
      <c r="Q63" s="5">
        <f t="shared" si="7"/>
        <v>17.799788137104169</v>
      </c>
      <c r="R63" s="5">
        <f t="shared" si="4"/>
        <v>15746.76908071202</v>
      </c>
      <c r="S63" s="5">
        <f t="shared" si="6"/>
        <v>0</v>
      </c>
      <c r="T63" s="4">
        <f>IF($E63&gt;$E62,($E63-$E$2) / ($N63/60),($E63-$E62) / (($N63-$N62)/60))</f>
        <v>1254.3456790123478</v>
      </c>
      <c r="U63" s="5">
        <f t="shared" si="5"/>
        <v>6.3721535347697094</v>
      </c>
    </row>
    <row r="64" spans="1:21" x14ac:dyDescent="0.25">
      <c r="A64" t="s">
        <v>21</v>
      </c>
      <c r="B64" s="7">
        <v>0.58004629629629634</v>
      </c>
      <c r="C64">
        <v>41.475333333332998</v>
      </c>
      <c r="D64">
        <v>-92.558999999999997</v>
      </c>
      <c r="E64">
        <v>52143</v>
      </c>
      <c r="F64">
        <v>115</v>
      </c>
      <c r="G64">
        <v>19</v>
      </c>
      <c r="H64" t="s">
        <v>22</v>
      </c>
      <c r="I64">
        <v>7.7</v>
      </c>
      <c r="J64">
        <v>3.7</v>
      </c>
      <c r="K64">
        <v>112</v>
      </c>
      <c r="L64">
        <v>0</v>
      </c>
      <c r="M64" t="s">
        <v>85</v>
      </c>
      <c r="N64" s="4">
        <f t="shared" si="0"/>
        <v>2460.0000000000009</v>
      </c>
      <c r="O64" s="6">
        <f t="shared" si="1"/>
        <v>2.8472222222222232E-2</v>
      </c>
      <c r="P64" s="5">
        <f t="shared" si="2"/>
        <v>28.939528138725166</v>
      </c>
      <c r="Q64" s="5">
        <f t="shared" si="7"/>
        <v>17.980128832589944</v>
      </c>
      <c r="R64" s="5">
        <f t="shared" si="4"/>
        <v>15893.379663496708</v>
      </c>
      <c r="S64" s="5">
        <f t="shared" si="6"/>
        <v>0</v>
      </c>
      <c r="T64" s="4">
        <f>IF($E64&gt;$E63,($E64-$E$2) / ($N64/60),($E64-$E63) / (($N64-$N63)/60))</f>
        <v>1250.7804878048776</v>
      </c>
      <c r="U64" s="5">
        <f t="shared" si="5"/>
        <v>6.3540421432012391</v>
      </c>
    </row>
    <row r="65" spans="1:21" x14ac:dyDescent="0.25">
      <c r="A65" t="s">
        <v>21</v>
      </c>
      <c r="B65" s="7">
        <v>0.5803935185185185</v>
      </c>
      <c r="C65">
        <v>41.475000000000001</v>
      </c>
      <c r="D65">
        <v>-92.555166666667006</v>
      </c>
      <c r="E65">
        <v>52630</v>
      </c>
      <c r="F65">
        <v>95</v>
      </c>
      <c r="G65">
        <v>31</v>
      </c>
      <c r="H65" t="s">
        <v>22</v>
      </c>
      <c r="I65">
        <v>7.7</v>
      </c>
      <c r="J65">
        <v>3.6</v>
      </c>
      <c r="K65">
        <v>109.6</v>
      </c>
      <c r="L65">
        <v>0</v>
      </c>
      <c r="M65" t="s">
        <v>86</v>
      </c>
      <c r="N65" s="4">
        <f t="shared" si="0"/>
        <v>2489.9999999999959</v>
      </c>
      <c r="O65" s="6">
        <f t="shared" si="1"/>
        <v>2.8819444444444398E-2</v>
      </c>
      <c r="P65" s="5">
        <f t="shared" si="2"/>
        <v>29.231970997965163</v>
      </c>
      <c r="Q65" s="5">
        <f t="shared" si="7"/>
        <v>18.161823581035755</v>
      </c>
      <c r="R65" s="5">
        <f t="shared" si="4"/>
        <v>16041.819068519872</v>
      </c>
      <c r="S65" s="5">
        <f t="shared" si="6"/>
        <v>0</v>
      </c>
      <c r="T65" s="4">
        <f>IF($E65&gt;$E64,($E65-$E$2) / ($N65/60),($E65-$E64) / (($N65-$N64)/60))</f>
        <v>1247.4457831325324</v>
      </c>
      <c r="U65" s="5">
        <f t="shared" si="5"/>
        <v>6.3371016374691758</v>
      </c>
    </row>
    <row r="66" spans="1:21" x14ac:dyDescent="0.25">
      <c r="A66" t="s">
        <v>21</v>
      </c>
      <c r="B66" s="7">
        <v>0.58074074074074067</v>
      </c>
      <c r="C66">
        <v>41.475000000000001</v>
      </c>
      <c r="D66">
        <v>-92.550833333333003</v>
      </c>
      <c r="E66">
        <v>53207</v>
      </c>
      <c r="F66">
        <v>104</v>
      </c>
      <c r="G66">
        <v>22</v>
      </c>
      <c r="H66" t="s">
        <v>22</v>
      </c>
      <c r="I66">
        <v>7.7</v>
      </c>
      <c r="J66">
        <v>3.5</v>
      </c>
      <c r="K66">
        <v>106.6</v>
      </c>
      <c r="L66">
        <v>0</v>
      </c>
      <c r="M66" t="s">
        <v>87</v>
      </c>
      <c r="N66" s="4">
        <f t="shared" ref="N66:N129" si="8">($B66-$B$2) *86400</f>
        <v>2519.9999999999909</v>
      </c>
      <c r="O66" s="6">
        <f t="shared" ref="O66:O129" si="9">($B66-$B$2)</f>
        <v>2.9166666666666563E-2</v>
      </c>
      <c r="P66" s="5">
        <f t="shared" ref="P66:P129" si="10">ACOS(COS(RADIANS(90-$C$2)) *COS(RADIANS(90-$C66)) +SIN(RADIANS(90-$C$2)) *SIN(RADIANS(90-$C66)) *COS(RADIANS($D$2-$D66))) *6371</f>
        <v>29.575922762397202</v>
      </c>
      <c r="Q66" s="5">
        <f t="shared" ref="Q66:Q97" si="11">$P66 * 0.6213</f>
        <v>18.375520812277379</v>
      </c>
      <c r="R66" s="5">
        <f t="shared" ref="R66:R129" si="12">$E66 / 3.2808</f>
        <v>16217.690807120214</v>
      </c>
      <c r="S66" s="5">
        <f t="shared" si="6"/>
        <v>0</v>
      </c>
      <c r="T66" s="4">
        <f>IF($E66&gt;$E65,($E66-$E$2) / ($N66/60),($E66-$E65) / (($N66-$N65)/60))</f>
        <v>1246.3333333333378</v>
      </c>
      <c r="U66" s="5">
        <f t="shared" ref="U66:U129" si="13">$T66 / 3.2808 / 60</f>
        <v>6.3314503237692925</v>
      </c>
    </row>
    <row r="67" spans="1:21" x14ac:dyDescent="0.25">
      <c r="A67" t="s">
        <v>21</v>
      </c>
      <c r="B67" s="7">
        <v>0.58108796296296295</v>
      </c>
      <c r="C67">
        <v>41.474499999999999</v>
      </c>
      <c r="D67">
        <v>-92.547166666666996</v>
      </c>
      <c r="E67">
        <v>53678</v>
      </c>
      <c r="F67">
        <v>85</v>
      </c>
      <c r="G67">
        <v>21</v>
      </c>
      <c r="H67" t="s">
        <v>22</v>
      </c>
      <c r="I67">
        <v>7.7</v>
      </c>
      <c r="J67">
        <v>3.5</v>
      </c>
      <c r="K67">
        <v>104.3</v>
      </c>
      <c r="L67">
        <v>0</v>
      </c>
      <c r="M67" t="s">
        <v>88</v>
      </c>
      <c r="N67" s="4">
        <f t="shared" si="8"/>
        <v>2549.9999999999959</v>
      </c>
      <c r="O67" s="6">
        <f t="shared" si="9"/>
        <v>2.951388888888884E-2</v>
      </c>
      <c r="P67" s="5">
        <f t="shared" si="10"/>
        <v>29.850698111154976</v>
      </c>
      <c r="Q67" s="5">
        <f t="shared" si="11"/>
        <v>18.546238736460587</v>
      </c>
      <c r="R67" s="5">
        <f t="shared" si="12"/>
        <v>16361.253352840769</v>
      </c>
      <c r="S67" s="5">
        <f t="shared" ref="S67:S130" si="14">$L67 / 3.2808</f>
        <v>0</v>
      </c>
      <c r="T67" s="4">
        <f>IF($E67&gt;$E66,($E67-$E$2) / ($N67/60),($E67-$E66) / (($N67-$N66)/60))</f>
        <v>1242.7529411764726</v>
      </c>
      <c r="U67" s="5">
        <f t="shared" si="13"/>
        <v>6.31326171043888</v>
      </c>
    </row>
    <row r="68" spans="1:21" x14ac:dyDescent="0.25">
      <c r="A68" t="s">
        <v>21</v>
      </c>
      <c r="B68" s="7">
        <v>0.58178240740740739</v>
      </c>
      <c r="C68">
        <v>41.473333333333002</v>
      </c>
      <c r="D68">
        <v>-92.541333333333</v>
      </c>
      <c r="E68">
        <v>54827</v>
      </c>
      <c r="F68">
        <v>166</v>
      </c>
      <c r="G68">
        <v>18</v>
      </c>
      <c r="H68" t="s">
        <v>22</v>
      </c>
      <c r="I68">
        <v>7.7</v>
      </c>
      <c r="J68">
        <v>3.5</v>
      </c>
      <c r="K68">
        <v>98.7</v>
      </c>
      <c r="L68">
        <v>0</v>
      </c>
      <c r="M68" t="s">
        <v>89</v>
      </c>
      <c r="N68" s="4">
        <f t="shared" si="8"/>
        <v>2609.9999999999955</v>
      </c>
      <c r="O68" s="6">
        <f t="shared" si="9"/>
        <v>3.0208333333333282E-2</v>
      </c>
      <c r="P68" s="5">
        <f t="shared" si="10"/>
        <v>30.277332906267461</v>
      </c>
      <c r="Q68" s="5">
        <f t="shared" si="11"/>
        <v>18.811306934663971</v>
      </c>
      <c r="R68" s="5">
        <f t="shared" si="12"/>
        <v>16711.472811509386</v>
      </c>
      <c r="S68" s="5">
        <f t="shared" si="14"/>
        <v>0</v>
      </c>
      <c r="T68" s="4">
        <f>IF($E68&gt;$E67,($E68-$E$2) / ($N68/60),($E68-$E67) / (($N68-$N67)/60))</f>
        <v>1240.5977011494276</v>
      </c>
      <c r="U68" s="5">
        <f t="shared" si="13"/>
        <v>6.3023129579646611</v>
      </c>
    </row>
    <row r="69" spans="1:21" x14ac:dyDescent="0.25">
      <c r="A69" t="s">
        <v>21</v>
      </c>
      <c r="B69" s="7">
        <v>0.58212962962962966</v>
      </c>
      <c r="C69">
        <v>41.472833333333</v>
      </c>
      <c r="D69">
        <v>-92.537833333332998</v>
      </c>
      <c r="E69">
        <v>55338</v>
      </c>
      <c r="F69">
        <v>109</v>
      </c>
      <c r="G69">
        <v>22</v>
      </c>
      <c r="H69" t="s">
        <v>22</v>
      </c>
      <c r="I69">
        <v>7.7</v>
      </c>
      <c r="J69">
        <v>3.5</v>
      </c>
      <c r="K69">
        <v>96.4</v>
      </c>
      <c r="L69">
        <v>0</v>
      </c>
      <c r="M69" t="s">
        <v>90</v>
      </c>
      <c r="N69" s="4">
        <f t="shared" si="8"/>
        <v>2640</v>
      </c>
      <c r="O69" s="6">
        <f t="shared" si="9"/>
        <v>3.0555555555555558E-2</v>
      </c>
      <c r="P69" s="5">
        <f t="shared" si="10"/>
        <v>30.54076140463976</v>
      </c>
      <c r="Q69" s="5">
        <f t="shared" si="11"/>
        <v>18.974975060702683</v>
      </c>
      <c r="R69" s="5">
        <f t="shared" si="12"/>
        <v>16867.227505486466</v>
      </c>
      <c r="S69" s="5">
        <f t="shared" si="14"/>
        <v>0</v>
      </c>
      <c r="T69" s="4">
        <f>IF($E69&gt;$E68,($E69-$E$2) / ($N69/60),($E69-$E68) / (($N69-$N68)/60))</f>
        <v>1238.1136363636363</v>
      </c>
      <c r="U69" s="5">
        <f t="shared" si="13"/>
        <v>6.289693755403337</v>
      </c>
    </row>
    <row r="70" spans="1:21" x14ac:dyDescent="0.25">
      <c r="A70" t="s">
        <v>21</v>
      </c>
      <c r="B70" s="7">
        <v>0.58247685185185183</v>
      </c>
      <c r="C70">
        <v>41.472166666667</v>
      </c>
      <c r="D70">
        <v>-92.534166666667005</v>
      </c>
      <c r="E70">
        <v>55853</v>
      </c>
      <c r="F70">
        <v>127</v>
      </c>
      <c r="G70">
        <v>22</v>
      </c>
      <c r="H70" t="s">
        <v>22</v>
      </c>
      <c r="I70">
        <v>7.7</v>
      </c>
      <c r="J70">
        <v>3.6</v>
      </c>
      <c r="K70">
        <v>94.1</v>
      </c>
      <c r="L70">
        <v>0</v>
      </c>
      <c r="M70" t="s">
        <v>91</v>
      </c>
      <c r="N70" s="4">
        <f t="shared" si="8"/>
        <v>2669.9999999999955</v>
      </c>
      <c r="O70" s="6">
        <f t="shared" si="9"/>
        <v>3.0902777777777724E-2</v>
      </c>
      <c r="P70" s="5">
        <f t="shared" si="10"/>
        <v>30.812950273162269</v>
      </c>
      <c r="Q70" s="5">
        <f t="shared" si="11"/>
        <v>19.144086004715717</v>
      </c>
      <c r="R70" s="5">
        <f t="shared" si="12"/>
        <v>17024.201414289197</v>
      </c>
      <c r="S70" s="5">
        <f t="shared" si="14"/>
        <v>0</v>
      </c>
      <c r="T70" s="4">
        <f>IF($E70&gt;$E69,($E70-$E$2) / ($N70/60),($E70-$E69) / (($N70-$N69)/60))</f>
        <v>1235.7752808988785</v>
      </c>
      <c r="U70" s="5">
        <f t="shared" si="13"/>
        <v>6.2778147651938472</v>
      </c>
    </row>
    <row r="71" spans="1:21" x14ac:dyDescent="0.25">
      <c r="A71" t="s">
        <v>21</v>
      </c>
      <c r="B71" s="7">
        <v>0.58282407407407411</v>
      </c>
      <c r="C71">
        <v>41.471166666667003</v>
      </c>
      <c r="D71">
        <v>-92.530833333333007</v>
      </c>
      <c r="E71">
        <v>56368</v>
      </c>
      <c r="F71">
        <v>98</v>
      </c>
      <c r="G71">
        <v>21</v>
      </c>
      <c r="H71" t="s">
        <v>22</v>
      </c>
      <c r="I71">
        <v>7.7</v>
      </c>
      <c r="J71">
        <v>3.7</v>
      </c>
      <c r="K71">
        <v>91.8</v>
      </c>
      <c r="L71">
        <v>0</v>
      </c>
      <c r="M71" t="s">
        <v>92</v>
      </c>
      <c r="N71" s="4">
        <f t="shared" si="8"/>
        <v>2700</v>
      </c>
      <c r="O71" s="6">
        <f t="shared" si="9"/>
        <v>3.125E-2</v>
      </c>
      <c r="P71" s="5">
        <f t="shared" si="10"/>
        <v>31.049073258257042</v>
      </c>
      <c r="Q71" s="5">
        <f t="shared" si="11"/>
        <v>19.290789215355097</v>
      </c>
      <c r="R71" s="5">
        <f t="shared" si="12"/>
        <v>17181.175323091928</v>
      </c>
      <c r="S71" s="5">
        <f t="shared" si="14"/>
        <v>0</v>
      </c>
      <c r="T71" s="4">
        <f>IF($E71&gt;$E70,($E71-$E$2) / ($N71/60),($E71-$E70) / (($N71-$N70)/60))</f>
        <v>1233.4888888888888</v>
      </c>
      <c r="U71" s="5">
        <f t="shared" si="13"/>
        <v>6.2661997525445461</v>
      </c>
    </row>
    <row r="72" spans="1:21" x14ac:dyDescent="0.25">
      <c r="A72" t="s">
        <v>21</v>
      </c>
      <c r="B72" s="7">
        <v>0.58317129629629627</v>
      </c>
      <c r="C72">
        <v>41.47</v>
      </c>
      <c r="D72">
        <v>-92.528166666667005</v>
      </c>
      <c r="E72">
        <v>56868</v>
      </c>
      <c r="F72">
        <v>130</v>
      </c>
      <c r="G72">
        <v>14</v>
      </c>
      <c r="H72" t="s">
        <v>22</v>
      </c>
      <c r="I72">
        <v>7.7</v>
      </c>
      <c r="J72">
        <v>3.8</v>
      </c>
      <c r="K72">
        <v>89.7</v>
      </c>
      <c r="L72">
        <v>0</v>
      </c>
      <c r="M72" t="s">
        <v>93</v>
      </c>
      <c r="N72" s="4">
        <f t="shared" si="8"/>
        <v>2729.999999999995</v>
      </c>
      <c r="O72" s="6">
        <f t="shared" si="9"/>
        <v>3.1597222222222165E-2</v>
      </c>
      <c r="P72" s="5">
        <f t="shared" si="10"/>
        <v>31.227805131741029</v>
      </c>
      <c r="Q72" s="5">
        <f t="shared" si="11"/>
        <v>19.4018353283507</v>
      </c>
      <c r="R72" s="5">
        <f t="shared" si="12"/>
        <v>17333.577176298462</v>
      </c>
      <c r="S72" s="5">
        <f t="shared" si="14"/>
        <v>0</v>
      </c>
      <c r="T72" s="4">
        <f>IF($E72&gt;$E71,($E72-$E$2) / ($N72/60),($E72-$E71) / (($N72-$N71)/60))</f>
        <v>1230.9230769230792</v>
      </c>
      <c r="U72" s="5">
        <f t="shared" si="13"/>
        <v>6.2531652692589157</v>
      </c>
    </row>
    <row r="73" spans="1:21" x14ac:dyDescent="0.25">
      <c r="A73" t="s">
        <v>21</v>
      </c>
      <c r="B73" s="7">
        <v>0.58386574074074071</v>
      </c>
      <c r="C73">
        <v>41.466833333333</v>
      </c>
      <c r="D73">
        <v>-92.525833333332997</v>
      </c>
      <c r="E73">
        <v>57864</v>
      </c>
      <c r="F73">
        <v>170</v>
      </c>
      <c r="G73">
        <v>9</v>
      </c>
      <c r="H73" t="s">
        <v>22</v>
      </c>
      <c r="I73">
        <v>7.7</v>
      </c>
      <c r="J73">
        <v>4.0999999999999996</v>
      </c>
      <c r="K73">
        <v>85.6</v>
      </c>
      <c r="L73">
        <v>0</v>
      </c>
      <c r="M73" t="s">
        <v>94</v>
      </c>
      <c r="N73" s="4">
        <f t="shared" si="8"/>
        <v>2789.999999999995</v>
      </c>
      <c r="O73" s="6">
        <f t="shared" si="9"/>
        <v>3.2291666666666607E-2</v>
      </c>
      <c r="P73" s="5">
        <f t="shared" si="10"/>
        <v>31.323183481287842</v>
      </c>
      <c r="Q73" s="5">
        <f t="shared" si="11"/>
        <v>19.461093896924137</v>
      </c>
      <c r="R73" s="5">
        <f t="shared" si="12"/>
        <v>17637.161667885881</v>
      </c>
      <c r="S73" s="5">
        <f t="shared" si="14"/>
        <v>0</v>
      </c>
      <c r="T73" s="4">
        <f>IF($E73&gt;$E72,($E73-$E$2) / ($N73/60),($E73-$E72) / (($N73-$N72)/60))</f>
        <v>1225.8709677419376</v>
      </c>
      <c r="U73" s="5">
        <f t="shared" si="13"/>
        <v>6.2275002425319919</v>
      </c>
    </row>
    <row r="74" spans="1:21" x14ac:dyDescent="0.25">
      <c r="A74" t="s">
        <v>21</v>
      </c>
      <c r="B74" s="7">
        <v>0.58421296296296299</v>
      </c>
      <c r="C74">
        <v>41.465333333333</v>
      </c>
      <c r="D74">
        <v>-92.525999999999996</v>
      </c>
      <c r="E74">
        <v>58353</v>
      </c>
      <c r="F74">
        <v>171</v>
      </c>
      <c r="G74">
        <v>13</v>
      </c>
      <c r="H74" t="s">
        <v>22</v>
      </c>
      <c r="I74">
        <v>7.7</v>
      </c>
      <c r="J74">
        <v>4.3</v>
      </c>
      <c r="K74">
        <v>83.8</v>
      </c>
      <c r="L74">
        <v>0</v>
      </c>
      <c r="M74" t="s">
        <v>95</v>
      </c>
      <c r="N74" s="4">
        <f t="shared" si="8"/>
        <v>2819.9999999999995</v>
      </c>
      <c r="O74" s="6">
        <f t="shared" si="9"/>
        <v>3.2638888888888884E-2</v>
      </c>
      <c r="P74" s="5">
        <f t="shared" si="10"/>
        <v>31.267468278290544</v>
      </c>
      <c r="Q74" s="5">
        <f t="shared" si="11"/>
        <v>19.426478041301912</v>
      </c>
      <c r="R74" s="5">
        <f t="shared" si="12"/>
        <v>17786.21068032187</v>
      </c>
      <c r="S74" s="5">
        <f t="shared" si="14"/>
        <v>0</v>
      </c>
      <c r="T74" s="4">
        <f>IF($E74&gt;$E73,($E74-$E$2) / ($N74/60),($E74-$E73) / (($N74-$N73)/60))</f>
        <v>1223.2340425531918</v>
      </c>
      <c r="U74" s="5">
        <f t="shared" si="13"/>
        <v>6.2141044996809303</v>
      </c>
    </row>
    <row r="75" spans="1:21" x14ac:dyDescent="0.25">
      <c r="A75" t="s">
        <v>21</v>
      </c>
      <c r="B75" s="7">
        <v>0.5852546296296296</v>
      </c>
      <c r="C75">
        <v>41.460833333332999</v>
      </c>
      <c r="D75">
        <v>-92.527333333333004</v>
      </c>
      <c r="E75">
        <v>60023</v>
      </c>
      <c r="F75">
        <v>213</v>
      </c>
      <c r="G75">
        <v>13</v>
      </c>
      <c r="H75" t="s">
        <v>22</v>
      </c>
      <c r="I75">
        <v>7.7</v>
      </c>
      <c r="J75">
        <v>4.8</v>
      </c>
      <c r="K75">
        <v>77.5</v>
      </c>
      <c r="L75">
        <v>0</v>
      </c>
      <c r="M75" t="s">
        <v>96</v>
      </c>
      <c r="N75" s="4">
        <f t="shared" si="8"/>
        <v>2909.9999999999945</v>
      </c>
      <c r="O75" s="6">
        <f t="shared" si="9"/>
        <v>3.3680555555555491E-2</v>
      </c>
      <c r="P75" s="5">
        <f t="shared" si="10"/>
        <v>31.037652746393462</v>
      </c>
      <c r="Q75" s="5">
        <f t="shared" si="11"/>
        <v>19.283693651334257</v>
      </c>
      <c r="R75" s="5">
        <f t="shared" si="12"/>
        <v>18295.232870031698</v>
      </c>
      <c r="S75" s="5">
        <f t="shared" si="14"/>
        <v>0</v>
      </c>
      <c r="T75" s="4">
        <f>IF($E75&gt;$E74,($E75-$E$2) / ($N75/60),($E75-$E74) / (($N75-$N74)/60))</f>
        <v>1219.835051546394</v>
      </c>
      <c r="U75" s="5">
        <f t="shared" si="13"/>
        <v>6.1968374153986518</v>
      </c>
    </row>
    <row r="76" spans="1:21" x14ac:dyDescent="0.25">
      <c r="A76" t="s">
        <v>21</v>
      </c>
      <c r="B76" s="7">
        <v>0.58560185185185187</v>
      </c>
      <c r="C76">
        <v>41.460333333332997</v>
      </c>
      <c r="D76">
        <v>-92.529666666666998</v>
      </c>
      <c r="E76">
        <v>60581</v>
      </c>
      <c r="F76">
        <v>252</v>
      </c>
      <c r="G76">
        <v>5</v>
      </c>
      <c r="H76" t="s">
        <v>22</v>
      </c>
      <c r="I76">
        <v>7.7</v>
      </c>
      <c r="J76">
        <v>4.9000000000000004</v>
      </c>
      <c r="K76">
        <v>75.5</v>
      </c>
      <c r="L76">
        <v>0</v>
      </c>
      <c r="M76" t="s">
        <v>97</v>
      </c>
      <c r="N76" s="4">
        <f t="shared" si="8"/>
        <v>2939.9999999999991</v>
      </c>
      <c r="O76" s="6">
        <f t="shared" si="9"/>
        <v>3.4027777777777768E-2</v>
      </c>
      <c r="P76" s="5">
        <f t="shared" si="10"/>
        <v>30.835579835161425</v>
      </c>
      <c r="Q76" s="5">
        <f t="shared" si="11"/>
        <v>19.158145751585792</v>
      </c>
      <c r="R76" s="5">
        <f t="shared" si="12"/>
        <v>18465.313338210191</v>
      </c>
      <c r="S76" s="5">
        <f t="shared" si="14"/>
        <v>0</v>
      </c>
      <c r="T76" s="4">
        <f>IF($E76&gt;$E75,($E76-$E$2) / ($N76/60),($E76-$E75) / (($N76-$N75)/60))</f>
        <v>1218.7755102040819</v>
      </c>
      <c r="U76" s="5">
        <f t="shared" si="13"/>
        <v>6.1914548799280755</v>
      </c>
    </row>
    <row r="77" spans="1:21" x14ac:dyDescent="0.25">
      <c r="A77" t="s">
        <v>21</v>
      </c>
      <c r="B77" s="7">
        <v>0.58733796296296303</v>
      </c>
      <c r="C77">
        <v>41.458166666666997</v>
      </c>
      <c r="D77">
        <v>-92.538166666666996</v>
      </c>
      <c r="E77">
        <v>63211</v>
      </c>
      <c r="F77">
        <v>185</v>
      </c>
      <c r="G77">
        <v>10</v>
      </c>
      <c r="H77" t="s">
        <v>22</v>
      </c>
      <c r="I77">
        <v>7.6</v>
      </c>
      <c r="J77">
        <v>5.9</v>
      </c>
      <c r="K77">
        <v>66.900000000000006</v>
      </c>
      <c r="L77">
        <v>0</v>
      </c>
      <c r="M77" t="s">
        <v>98</v>
      </c>
      <c r="N77" s="4">
        <f t="shared" si="8"/>
        <v>3090.0000000000036</v>
      </c>
      <c r="O77" s="6">
        <f t="shared" si="9"/>
        <v>3.5763888888888928E-2</v>
      </c>
      <c r="P77" s="5">
        <f t="shared" si="10"/>
        <v>30.090434249021158</v>
      </c>
      <c r="Q77" s="5">
        <f t="shared" si="11"/>
        <v>18.695186798916843</v>
      </c>
      <c r="R77" s="5">
        <f t="shared" si="12"/>
        <v>19266.947086076565</v>
      </c>
      <c r="S77" s="5">
        <f t="shared" si="14"/>
        <v>0</v>
      </c>
      <c r="T77" s="4">
        <f>IF($E77&gt;$E76,($E77-$E$2) / ($N77/60),($E77-$E76) / (($N77-$N76)/60))</f>
        <v>1210.6796116504838</v>
      </c>
      <c r="U77" s="5">
        <f t="shared" si="13"/>
        <v>6.1503272151633945</v>
      </c>
    </row>
    <row r="78" spans="1:21" x14ac:dyDescent="0.25">
      <c r="A78" t="s">
        <v>21</v>
      </c>
      <c r="B78" s="7">
        <v>0.58872685185185192</v>
      </c>
      <c r="C78">
        <v>41.454166666667</v>
      </c>
      <c r="D78">
        <v>-92.543499999999995</v>
      </c>
      <c r="E78">
        <v>65095</v>
      </c>
      <c r="F78">
        <v>247</v>
      </c>
      <c r="G78">
        <v>17</v>
      </c>
      <c r="H78" t="s">
        <v>22</v>
      </c>
      <c r="I78">
        <v>7.6</v>
      </c>
      <c r="J78">
        <v>6.8</v>
      </c>
      <c r="K78">
        <v>61.4</v>
      </c>
      <c r="L78">
        <v>0</v>
      </c>
      <c r="M78" t="s">
        <v>99</v>
      </c>
      <c r="N78" s="4">
        <f t="shared" si="8"/>
        <v>3210.0000000000032</v>
      </c>
      <c r="O78" s="6">
        <f t="shared" si="9"/>
        <v>3.7152777777777812E-2</v>
      </c>
      <c r="P78" s="5">
        <f t="shared" si="10"/>
        <v>29.555865480903027</v>
      </c>
      <c r="Q78" s="5">
        <f t="shared" si="11"/>
        <v>18.363059223285049</v>
      </c>
      <c r="R78" s="5">
        <f t="shared" si="12"/>
        <v>19841.197268958789</v>
      </c>
      <c r="S78" s="5">
        <f t="shared" si="14"/>
        <v>0</v>
      </c>
      <c r="T78" s="4">
        <f>IF($E78&gt;$E77,($E78-$E$2) / ($N78/60),($E78-$E77) / (($N78-$N77)/60))</f>
        <v>1200.6355140186904</v>
      </c>
      <c r="U78" s="5">
        <f t="shared" si="13"/>
        <v>6.0993025787343047</v>
      </c>
    </row>
    <row r="79" spans="1:21" x14ac:dyDescent="0.25">
      <c r="A79" t="s">
        <v>21</v>
      </c>
      <c r="B79" s="7">
        <v>0.58907407407407408</v>
      </c>
      <c r="C79">
        <v>41.453000000000003</v>
      </c>
      <c r="D79">
        <v>-92.546333333332996</v>
      </c>
      <c r="E79">
        <v>65602</v>
      </c>
      <c r="F79">
        <v>245</v>
      </c>
      <c r="G79">
        <v>15</v>
      </c>
      <c r="H79" t="s">
        <v>22</v>
      </c>
      <c r="I79">
        <v>7.6</v>
      </c>
      <c r="J79">
        <v>7</v>
      </c>
      <c r="K79">
        <v>60</v>
      </c>
      <c r="L79">
        <v>0</v>
      </c>
      <c r="M79" t="s">
        <v>100</v>
      </c>
      <c r="N79" s="4">
        <f t="shared" si="8"/>
        <v>3239.9999999999982</v>
      </c>
      <c r="O79" s="6">
        <f t="shared" si="9"/>
        <v>3.7499999999999978E-2</v>
      </c>
      <c r="P79" s="5">
        <f t="shared" si="10"/>
        <v>29.296784748794551</v>
      </c>
      <c r="Q79" s="5">
        <f t="shared" si="11"/>
        <v>18.202092364426054</v>
      </c>
      <c r="R79" s="5">
        <f t="shared" si="12"/>
        <v>19995.732748110215</v>
      </c>
      <c r="S79" s="5">
        <f t="shared" si="14"/>
        <v>0</v>
      </c>
      <c r="T79" s="4">
        <f>IF($E79&gt;$E78,($E79-$E$2) / ($N79/60),($E79-$E78) / (($N79-$N78)/60))</f>
        <v>1198.9074074074081</v>
      </c>
      <c r="U79" s="5">
        <f t="shared" si="13"/>
        <v>6.090523690397708</v>
      </c>
    </row>
    <row r="80" spans="1:21" x14ac:dyDescent="0.25">
      <c r="A80" t="s">
        <v>21</v>
      </c>
      <c r="B80" s="7">
        <v>0.58942129629629625</v>
      </c>
      <c r="C80">
        <v>41.452500000000001</v>
      </c>
      <c r="D80">
        <v>-92.549333333332996</v>
      </c>
      <c r="E80">
        <v>66197</v>
      </c>
      <c r="F80">
        <v>281</v>
      </c>
      <c r="G80">
        <v>26</v>
      </c>
      <c r="H80" t="s">
        <v>22</v>
      </c>
      <c r="I80">
        <v>7.6</v>
      </c>
      <c r="J80">
        <v>7.3</v>
      </c>
      <c r="K80">
        <v>58.4</v>
      </c>
      <c r="L80">
        <v>0</v>
      </c>
      <c r="M80" t="s">
        <v>101</v>
      </c>
      <c r="N80" s="4">
        <f t="shared" si="8"/>
        <v>3269.9999999999932</v>
      </c>
      <c r="O80" s="6">
        <f t="shared" si="9"/>
        <v>3.7847222222222143E-2</v>
      </c>
      <c r="P80" s="5">
        <f t="shared" si="10"/>
        <v>29.040657836187428</v>
      </c>
      <c r="Q80" s="5">
        <f t="shared" si="11"/>
        <v>18.042960713623248</v>
      </c>
      <c r="R80" s="5">
        <f t="shared" si="12"/>
        <v>20177.090953425992</v>
      </c>
      <c r="S80" s="5">
        <f t="shared" si="14"/>
        <v>0</v>
      </c>
      <c r="T80" s="4">
        <f>IF($E80&gt;$E79,($E80-$E$2) / ($N80/60),($E80-$E79) / (($N80-$N79)/60))</f>
        <v>1198.825688073397</v>
      </c>
      <c r="U80" s="5">
        <f t="shared" si="13"/>
        <v>6.0901085511328388</v>
      </c>
    </row>
    <row r="81" spans="1:21" x14ac:dyDescent="0.25">
      <c r="A81" t="s">
        <v>21</v>
      </c>
      <c r="B81" s="7">
        <v>0.58976851851851853</v>
      </c>
      <c r="C81">
        <v>41.454000000000001</v>
      </c>
      <c r="D81">
        <v>-92.551500000000004</v>
      </c>
      <c r="E81">
        <v>66818</v>
      </c>
      <c r="F81">
        <v>15</v>
      </c>
      <c r="G81">
        <v>13</v>
      </c>
      <c r="H81" t="s">
        <v>22</v>
      </c>
      <c r="I81">
        <v>7.6</v>
      </c>
      <c r="J81">
        <v>7.6</v>
      </c>
      <c r="K81">
        <v>56.8</v>
      </c>
      <c r="L81">
        <v>0</v>
      </c>
      <c r="M81" t="s">
        <v>102</v>
      </c>
      <c r="N81" s="4">
        <f t="shared" si="8"/>
        <v>3299.9999999999977</v>
      </c>
      <c r="O81" s="6">
        <f t="shared" si="9"/>
        <v>3.819444444444442E-2</v>
      </c>
      <c r="P81" s="5">
        <f t="shared" si="10"/>
        <v>28.902218342851551</v>
      </c>
      <c r="Q81" s="5">
        <f t="shared" si="11"/>
        <v>17.956948256413668</v>
      </c>
      <c r="R81" s="5">
        <f t="shared" si="12"/>
        <v>20366.37405510851</v>
      </c>
      <c r="S81" s="5">
        <f t="shared" si="14"/>
        <v>0</v>
      </c>
      <c r="T81" s="4">
        <f>IF($E81&gt;$E80,($E81-$E$2) / ($N81/60),($E81-$E80) / (($N81-$N80)/60))</f>
        <v>1199.2181818181825</v>
      </c>
      <c r="U81" s="5">
        <f t="shared" si="13"/>
        <v>6.0921024436020819</v>
      </c>
    </row>
    <row r="82" spans="1:21" x14ac:dyDescent="0.25">
      <c r="A82" t="s">
        <v>21</v>
      </c>
      <c r="B82" s="7">
        <v>0.5901157407407408</v>
      </c>
      <c r="C82">
        <v>41.455500000000001</v>
      </c>
      <c r="D82">
        <v>-92.552499999999995</v>
      </c>
      <c r="E82">
        <v>67374</v>
      </c>
      <c r="F82">
        <v>336</v>
      </c>
      <c r="G82">
        <v>10</v>
      </c>
      <c r="H82" t="s">
        <v>22</v>
      </c>
      <c r="I82">
        <v>7.6</v>
      </c>
      <c r="J82">
        <v>7.8</v>
      </c>
      <c r="K82">
        <v>55.3</v>
      </c>
      <c r="L82">
        <v>0</v>
      </c>
      <c r="M82" t="s">
        <v>103</v>
      </c>
      <c r="N82" s="4">
        <f t="shared" si="8"/>
        <v>3330.0000000000027</v>
      </c>
      <c r="O82" s="6">
        <f t="shared" si="9"/>
        <v>3.8541666666666696E-2</v>
      </c>
      <c r="P82" s="5">
        <f t="shared" si="10"/>
        <v>28.859730742641474</v>
      </c>
      <c r="Q82" s="5">
        <f t="shared" si="11"/>
        <v>17.930550710403146</v>
      </c>
      <c r="R82" s="5">
        <f t="shared" si="12"/>
        <v>20535.844915874175</v>
      </c>
      <c r="S82" s="5">
        <f t="shared" si="14"/>
        <v>0</v>
      </c>
      <c r="T82" s="4">
        <f>IF($E82&gt;$E81,($E82-$E$2) / ($N82/60),($E82-$E81) / (($N82-$N81)/60))</f>
        <v>1198.4324324324316</v>
      </c>
      <c r="U82" s="5">
        <f t="shared" si="13"/>
        <v>6.0881107881839371</v>
      </c>
    </row>
    <row r="83" spans="1:21" x14ac:dyDescent="0.25">
      <c r="A83" t="s">
        <v>21</v>
      </c>
      <c r="B83" s="7">
        <v>0.59046296296296297</v>
      </c>
      <c r="C83">
        <v>41.457000000000001</v>
      </c>
      <c r="D83">
        <v>-92.553833333333003</v>
      </c>
      <c r="E83">
        <v>67936</v>
      </c>
      <c r="F83">
        <v>1</v>
      </c>
      <c r="G83">
        <v>16</v>
      </c>
      <c r="H83" t="s">
        <v>22</v>
      </c>
      <c r="I83">
        <v>7.6</v>
      </c>
      <c r="J83">
        <v>8.1</v>
      </c>
      <c r="K83">
        <v>53.9</v>
      </c>
      <c r="L83">
        <v>0</v>
      </c>
      <c r="M83" t="s">
        <v>104</v>
      </c>
      <c r="N83" s="4">
        <f t="shared" si="8"/>
        <v>3359.9999999999977</v>
      </c>
      <c r="O83" s="6">
        <f t="shared" si="9"/>
        <v>3.8888888888888862E-2</v>
      </c>
      <c r="P83" s="5">
        <f t="shared" si="10"/>
        <v>28.791428915278168</v>
      </c>
      <c r="Q83" s="5">
        <f t="shared" si="11"/>
        <v>17.888114785062324</v>
      </c>
      <c r="R83" s="5">
        <f t="shared" si="12"/>
        <v>20707.14459887832</v>
      </c>
      <c r="S83" s="5">
        <f t="shared" si="14"/>
        <v>0</v>
      </c>
      <c r="T83" s="4">
        <f>IF($E83&gt;$E82,($E83-$E$2) / ($N83/60),($E83-$E82) / (($N83-$N82)/60))</f>
        <v>1197.7678571428578</v>
      </c>
      <c r="U83" s="5">
        <f t="shared" si="13"/>
        <v>6.0847347046597262</v>
      </c>
    </row>
    <row r="84" spans="1:21" x14ac:dyDescent="0.25">
      <c r="A84" t="s">
        <v>21</v>
      </c>
      <c r="B84" s="7">
        <v>0.59081018518518513</v>
      </c>
      <c r="C84">
        <v>41.457999999999998</v>
      </c>
      <c r="D84">
        <v>-92.554333333333005</v>
      </c>
      <c r="E84">
        <v>68480</v>
      </c>
      <c r="F84">
        <v>266</v>
      </c>
      <c r="G84">
        <v>5</v>
      </c>
      <c r="H84" t="s">
        <v>22</v>
      </c>
      <c r="I84">
        <v>7.6</v>
      </c>
      <c r="J84">
        <v>8.4</v>
      </c>
      <c r="K84">
        <v>52.7</v>
      </c>
      <c r="L84">
        <v>0</v>
      </c>
      <c r="M84" t="s">
        <v>105</v>
      </c>
      <c r="N84" s="4">
        <f t="shared" si="8"/>
        <v>3389.9999999999927</v>
      </c>
      <c r="O84" s="6">
        <f t="shared" si="9"/>
        <v>3.9236111111111027E-2</v>
      </c>
      <c r="P84" s="5">
        <f t="shared" si="10"/>
        <v>28.778004223901966</v>
      </c>
      <c r="Q84" s="5">
        <f t="shared" si="11"/>
        <v>17.87977402431029</v>
      </c>
      <c r="R84" s="5">
        <f t="shared" si="12"/>
        <v>20872.957815167032</v>
      </c>
      <c r="S84" s="5">
        <f t="shared" si="14"/>
        <v>0</v>
      </c>
      <c r="T84" s="4">
        <f>IF($E84&gt;$E83,($E84-$E$2) / ($N84/60),($E84-$E83) / (($N84-$N83)/60))</f>
        <v>1196.7964601769936</v>
      </c>
      <c r="U84" s="5">
        <f t="shared" si="13"/>
        <v>6.0797999480664959</v>
      </c>
    </row>
    <row r="85" spans="1:21" x14ac:dyDescent="0.25">
      <c r="A85" t="s">
        <v>21</v>
      </c>
      <c r="B85" s="7">
        <v>0.59115740740740741</v>
      </c>
      <c r="C85">
        <v>41.458666666667</v>
      </c>
      <c r="D85">
        <v>-92.554833333332994</v>
      </c>
      <c r="E85">
        <v>69049</v>
      </c>
      <c r="F85">
        <v>271</v>
      </c>
      <c r="G85">
        <v>9</v>
      </c>
      <c r="H85" t="s">
        <v>22</v>
      </c>
      <c r="I85">
        <v>7.6</v>
      </c>
      <c r="J85">
        <v>8.6999999999999993</v>
      </c>
      <c r="K85">
        <v>51.4</v>
      </c>
      <c r="L85">
        <v>0</v>
      </c>
      <c r="M85" t="s">
        <v>106</v>
      </c>
      <c r="N85" s="4">
        <f t="shared" si="8"/>
        <v>3419.9999999999973</v>
      </c>
      <c r="O85" s="6">
        <f t="shared" si="9"/>
        <v>3.9583333333333304E-2</v>
      </c>
      <c r="P85" s="5">
        <f t="shared" si="10"/>
        <v>28.755867153302155</v>
      </c>
      <c r="Q85" s="5">
        <f t="shared" si="11"/>
        <v>17.866020262346627</v>
      </c>
      <c r="R85" s="5">
        <f t="shared" si="12"/>
        <v>21046.391124116068</v>
      </c>
      <c r="S85" s="5">
        <f t="shared" si="14"/>
        <v>0</v>
      </c>
      <c r="T85" s="4">
        <f>IF($E85&gt;$E84,($E85-$E$2) / ($N85/60),($E85-$E84) / (($N85-$N84)/60))</f>
        <v>1196.2807017543869</v>
      </c>
      <c r="U85" s="5">
        <f t="shared" si="13"/>
        <v>6.077179863419425</v>
      </c>
    </row>
    <row r="86" spans="1:21" x14ac:dyDescent="0.25">
      <c r="A86" t="s">
        <v>21</v>
      </c>
      <c r="B86" s="7">
        <v>0.59150462962962969</v>
      </c>
      <c r="C86">
        <v>41.459499999999998</v>
      </c>
      <c r="D86">
        <v>-92.556166666666996</v>
      </c>
      <c r="E86">
        <v>69622</v>
      </c>
      <c r="F86">
        <v>341</v>
      </c>
      <c r="G86">
        <v>8</v>
      </c>
      <c r="H86" t="s">
        <v>22</v>
      </c>
      <c r="I86">
        <v>7.6</v>
      </c>
      <c r="J86">
        <v>8.9</v>
      </c>
      <c r="K86">
        <v>50</v>
      </c>
      <c r="L86">
        <v>0</v>
      </c>
      <c r="M86" t="s">
        <v>107</v>
      </c>
      <c r="N86" s="4">
        <f t="shared" si="8"/>
        <v>3450.0000000000023</v>
      </c>
      <c r="O86" s="6">
        <f t="shared" si="9"/>
        <v>3.993055555555558E-2</v>
      </c>
      <c r="P86" s="5">
        <f t="shared" si="10"/>
        <v>28.671393811172873</v>
      </c>
      <c r="Q86" s="5">
        <f t="shared" si="11"/>
        <v>17.813536974881703</v>
      </c>
      <c r="R86" s="5">
        <f t="shared" si="12"/>
        <v>21221.043647890758</v>
      </c>
      <c r="S86" s="5">
        <f t="shared" si="14"/>
        <v>0</v>
      </c>
      <c r="T86" s="4">
        <f>IF($E86&gt;$E85,($E86-$E$2) / ($N86/60),($E86-$E85) / (($N86-$N85)/60))</f>
        <v>1195.8434782608688</v>
      </c>
      <c r="U86" s="5">
        <f t="shared" si="13"/>
        <v>6.0749587410635053</v>
      </c>
    </row>
    <row r="87" spans="1:21" x14ac:dyDescent="0.25">
      <c r="A87" t="s">
        <v>21</v>
      </c>
      <c r="B87" s="7">
        <v>0.59185185185185185</v>
      </c>
      <c r="C87">
        <v>41.459833333333002</v>
      </c>
      <c r="D87">
        <v>-92.556166666666996</v>
      </c>
      <c r="E87">
        <v>70216</v>
      </c>
      <c r="F87">
        <v>237</v>
      </c>
      <c r="G87">
        <v>8</v>
      </c>
      <c r="H87" t="s">
        <v>22</v>
      </c>
      <c r="I87">
        <v>7.6</v>
      </c>
      <c r="J87">
        <v>9.1999999999999993</v>
      </c>
      <c r="K87">
        <v>48.8</v>
      </c>
      <c r="L87">
        <v>0</v>
      </c>
      <c r="M87" t="s">
        <v>108</v>
      </c>
      <c r="N87" s="4">
        <f t="shared" si="8"/>
        <v>3479.9999999999973</v>
      </c>
      <c r="O87" s="6">
        <f t="shared" si="9"/>
        <v>4.0277777777777746E-2</v>
      </c>
      <c r="P87" s="5">
        <f t="shared" si="10"/>
        <v>28.680738817953351</v>
      </c>
      <c r="Q87" s="5">
        <f t="shared" si="11"/>
        <v>17.819343027594417</v>
      </c>
      <c r="R87" s="5">
        <f t="shared" si="12"/>
        <v>21402.09704950012</v>
      </c>
      <c r="S87" s="5">
        <f t="shared" si="14"/>
        <v>0</v>
      </c>
      <c r="T87" s="4">
        <f>IF($E87&gt;$E86,($E87-$E$2) / ($N87/60),($E87-$E86) / (($N87-$N86)/60))</f>
        <v>1195.7758620689665</v>
      </c>
      <c r="U87" s="5">
        <f t="shared" si="13"/>
        <v>6.0746152466317485</v>
      </c>
    </row>
    <row r="88" spans="1:21" x14ac:dyDescent="0.25">
      <c r="A88" t="s">
        <v>21</v>
      </c>
      <c r="B88" s="7">
        <v>0.59219907407407402</v>
      </c>
      <c r="C88">
        <v>41.459666666666998</v>
      </c>
      <c r="D88">
        <v>-92.557166666667001</v>
      </c>
      <c r="E88">
        <v>70780</v>
      </c>
      <c r="F88">
        <v>274</v>
      </c>
      <c r="G88">
        <v>10</v>
      </c>
      <c r="H88" t="s">
        <v>22</v>
      </c>
      <c r="I88">
        <v>7.6</v>
      </c>
      <c r="J88">
        <v>9.5</v>
      </c>
      <c r="K88">
        <v>47.5</v>
      </c>
      <c r="L88">
        <v>0</v>
      </c>
      <c r="M88" t="s">
        <v>109</v>
      </c>
      <c r="N88" s="4">
        <f t="shared" si="8"/>
        <v>3509.9999999999923</v>
      </c>
      <c r="O88" s="6">
        <f t="shared" si="9"/>
        <v>4.0624999999999911E-2</v>
      </c>
      <c r="P88" s="5">
        <f t="shared" si="10"/>
        <v>28.59542868976326</v>
      </c>
      <c r="Q88" s="5">
        <f t="shared" si="11"/>
        <v>17.766339844949911</v>
      </c>
      <c r="R88" s="5">
        <f t="shared" si="12"/>
        <v>21574.006339917094</v>
      </c>
      <c r="S88" s="5">
        <f t="shared" si="14"/>
        <v>0</v>
      </c>
      <c r="T88" s="4">
        <f>IF($E88&gt;$E87,($E88-$E$2) / ($N88/60),($E88-$E87) / (($N88-$N87)/60))</f>
        <v>1195.1965811965838</v>
      </c>
      <c r="U88" s="5">
        <f t="shared" si="13"/>
        <v>6.0716724640158075</v>
      </c>
    </row>
    <row r="89" spans="1:21" x14ac:dyDescent="0.25">
      <c r="A89" t="s">
        <v>21</v>
      </c>
      <c r="B89" s="7">
        <v>0.59254629629629629</v>
      </c>
      <c r="C89">
        <v>41.459499999999998</v>
      </c>
      <c r="D89">
        <v>-92.558499999999995</v>
      </c>
      <c r="E89">
        <v>71309</v>
      </c>
      <c r="F89">
        <v>224</v>
      </c>
      <c r="G89">
        <v>5</v>
      </c>
      <c r="H89" t="s">
        <v>22</v>
      </c>
      <c r="I89">
        <v>7.6</v>
      </c>
      <c r="J89">
        <v>9.6999999999999993</v>
      </c>
      <c r="K89">
        <v>46.4</v>
      </c>
      <c r="L89">
        <v>0</v>
      </c>
      <c r="M89" t="s">
        <v>110</v>
      </c>
      <c r="N89" s="4">
        <f t="shared" si="8"/>
        <v>3539.9999999999968</v>
      </c>
      <c r="O89" s="6">
        <f t="shared" si="9"/>
        <v>4.0972222222222188E-2</v>
      </c>
      <c r="P89" s="5">
        <f t="shared" si="10"/>
        <v>28.483245683559375</v>
      </c>
      <c r="Q89" s="5">
        <f t="shared" si="11"/>
        <v>17.696640543195439</v>
      </c>
      <c r="R89" s="5">
        <f t="shared" si="12"/>
        <v>21735.247500609607</v>
      </c>
      <c r="S89" s="5">
        <f t="shared" si="14"/>
        <v>0</v>
      </c>
      <c r="T89" s="4">
        <f>IF($E89&gt;$E88,($E89-$E$2) / ($N89/60),($E89-$E88) / (($N89-$N88)/60))</f>
        <v>1194.0338983050858</v>
      </c>
      <c r="U89" s="5">
        <f t="shared" si="13"/>
        <v>6.0657659631039467</v>
      </c>
    </row>
    <row r="90" spans="1:21" x14ac:dyDescent="0.25">
      <c r="A90" t="s">
        <v>21</v>
      </c>
      <c r="B90" s="7">
        <v>0.59289351851851857</v>
      </c>
      <c r="C90">
        <v>41.458833333332997</v>
      </c>
      <c r="D90">
        <v>-92.559833333333003</v>
      </c>
      <c r="E90">
        <v>71834</v>
      </c>
      <c r="F90">
        <v>261</v>
      </c>
      <c r="G90">
        <v>16</v>
      </c>
      <c r="H90" t="s">
        <v>22</v>
      </c>
      <c r="I90">
        <v>7.6</v>
      </c>
      <c r="J90">
        <v>10</v>
      </c>
      <c r="K90">
        <v>45.2</v>
      </c>
      <c r="L90">
        <v>0</v>
      </c>
      <c r="M90" t="s">
        <v>111</v>
      </c>
      <c r="N90" s="4">
        <f t="shared" si="8"/>
        <v>3570.0000000000018</v>
      </c>
      <c r="O90" s="6">
        <f t="shared" si="9"/>
        <v>4.1319444444444464E-2</v>
      </c>
      <c r="P90" s="5">
        <f t="shared" si="10"/>
        <v>28.357019352738998</v>
      </c>
      <c r="Q90" s="5">
        <f t="shared" si="11"/>
        <v>17.61821612385674</v>
      </c>
      <c r="R90" s="5">
        <f t="shared" si="12"/>
        <v>21895.269446476468</v>
      </c>
      <c r="S90" s="5">
        <f t="shared" si="14"/>
        <v>0</v>
      </c>
      <c r="T90" s="4">
        <f>IF($E90&gt;$E89,($E90-$E$2) / ($N90/60),($E90-$E89) / (($N90-$N89)/60))</f>
        <v>1192.8235294117642</v>
      </c>
      <c r="U90" s="5">
        <f t="shared" si="13"/>
        <v>6.0596172143570888</v>
      </c>
    </row>
    <row r="91" spans="1:21" x14ac:dyDescent="0.25">
      <c r="A91" t="s">
        <v>21</v>
      </c>
      <c r="B91" s="7">
        <v>0.59324074074074074</v>
      </c>
      <c r="C91">
        <v>41.458333333333002</v>
      </c>
      <c r="D91">
        <v>-92.561666666666994</v>
      </c>
      <c r="E91">
        <v>72354</v>
      </c>
      <c r="F91">
        <v>254</v>
      </c>
      <c r="G91">
        <v>15</v>
      </c>
      <c r="H91" t="s">
        <v>22</v>
      </c>
      <c r="I91">
        <v>7.6</v>
      </c>
      <c r="J91">
        <v>10.3</v>
      </c>
      <c r="K91">
        <v>44.3</v>
      </c>
      <c r="L91">
        <v>0</v>
      </c>
      <c r="M91" t="s">
        <v>112</v>
      </c>
      <c r="N91" s="4">
        <f t="shared" si="8"/>
        <v>3599.9999999999968</v>
      </c>
      <c r="O91" s="6">
        <f t="shared" si="9"/>
        <v>4.166666666666663E-2</v>
      </c>
      <c r="P91" s="5">
        <f t="shared" si="10"/>
        <v>28.195169815248459</v>
      </c>
      <c r="Q91" s="5">
        <f t="shared" si="11"/>
        <v>17.517659006213865</v>
      </c>
      <c r="R91" s="5">
        <f t="shared" si="12"/>
        <v>22053.767373811264</v>
      </c>
      <c r="S91" s="5">
        <f t="shared" si="14"/>
        <v>0</v>
      </c>
      <c r="T91" s="4">
        <f>IF($E91&gt;$E90,($E91-$E$2) / ($N91/60),($E91-$E90) / (($N91-$N90)/60))</f>
        <v>1191.5500000000011</v>
      </c>
      <c r="U91" s="5">
        <f t="shared" si="13"/>
        <v>6.053147606274897</v>
      </c>
    </row>
    <row r="92" spans="1:21" x14ac:dyDescent="0.25">
      <c r="A92" t="s">
        <v>21</v>
      </c>
      <c r="B92" s="7">
        <v>0.5935879629629629</v>
      </c>
      <c r="C92">
        <v>41.457333333332997</v>
      </c>
      <c r="D92">
        <v>-92.564666666666994</v>
      </c>
      <c r="E92">
        <v>72864</v>
      </c>
      <c r="F92">
        <v>255</v>
      </c>
      <c r="G92">
        <v>25</v>
      </c>
      <c r="H92" t="s">
        <v>22</v>
      </c>
      <c r="I92">
        <v>7.6</v>
      </c>
      <c r="J92">
        <v>10.6</v>
      </c>
      <c r="K92">
        <v>43.3</v>
      </c>
      <c r="L92">
        <v>0</v>
      </c>
      <c r="M92" t="s">
        <v>113</v>
      </c>
      <c r="N92" s="4">
        <f t="shared" si="8"/>
        <v>3629.9999999999918</v>
      </c>
      <c r="O92" s="6">
        <f t="shared" si="9"/>
        <v>4.2013888888888795E-2</v>
      </c>
      <c r="P92" s="5">
        <f t="shared" si="10"/>
        <v>27.925284949248141</v>
      </c>
      <c r="Q92" s="5">
        <f t="shared" si="11"/>
        <v>17.349979538967869</v>
      </c>
      <c r="R92" s="5">
        <f t="shared" si="12"/>
        <v>22209.21726408193</v>
      </c>
      <c r="S92" s="5">
        <f t="shared" si="14"/>
        <v>0</v>
      </c>
      <c r="T92" s="4">
        <f>IF($E92&gt;$E91,($E92-$E$2) / ($N92/60),($E92-$E91) / (($N92-$N91)/60))</f>
        <v>1190.1322314049614</v>
      </c>
      <c r="U92" s="5">
        <f t="shared" si="13"/>
        <v>6.0459452542314951</v>
      </c>
    </row>
    <row r="93" spans="1:21" x14ac:dyDescent="0.25">
      <c r="A93" t="s">
        <v>21</v>
      </c>
      <c r="B93" s="7">
        <v>0.59428240740740745</v>
      </c>
      <c r="C93">
        <v>41.457166666667</v>
      </c>
      <c r="D93">
        <v>-92.571666666666999</v>
      </c>
      <c r="E93">
        <v>73841</v>
      </c>
      <c r="F93">
        <v>299</v>
      </c>
      <c r="G93">
        <v>16</v>
      </c>
      <c r="H93" t="s">
        <v>22</v>
      </c>
      <c r="I93">
        <v>7.6</v>
      </c>
      <c r="J93">
        <v>11.2</v>
      </c>
      <c r="K93">
        <v>41.5</v>
      </c>
      <c r="L93">
        <v>0</v>
      </c>
      <c r="M93" t="s">
        <v>114</v>
      </c>
      <c r="N93" s="4">
        <f t="shared" si="8"/>
        <v>3690.0000000000014</v>
      </c>
      <c r="O93" s="6">
        <f t="shared" si="9"/>
        <v>4.2708333333333348E-2</v>
      </c>
      <c r="P93" s="5">
        <f t="shared" si="10"/>
        <v>27.356095261267175</v>
      </c>
      <c r="Q93" s="5">
        <f t="shared" si="11"/>
        <v>16.996341985825296</v>
      </c>
      <c r="R93" s="5">
        <f t="shared" si="12"/>
        <v>22507.010485247498</v>
      </c>
      <c r="S93" s="5">
        <f t="shared" si="14"/>
        <v>0</v>
      </c>
      <c r="T93" s="4">
        <f>IF($E93&gt;$E92,($E93-$E$2) / ($N93/60),($E93-$E92) / (($N93-$N92)/60))</f>
        <v>1186.6666666666663</v>
      </c>
      <c r="U93" s="5">
        <f t="shared" si="13"/>
        <v>6.0283399712807153</v>
      </c>
    </row>
    <row r="94" spans="1:21" x14ac:dyDescent="0.25">
      <c r="A94" t="s">
        <v>21</v>
      </c>
      <c r="B94" s="7">
        <v>0.59462962962962962</v>
      </c>
      <c r="C94">
        <v>41.458166666666997</v>
      </c>
      <c r="D94">
        <v>-92.573499999999996</v>
      </c>
      <c r="E94">
        <v>74342</v>
      </c>
      <c r="F94">
        <v>288</v>
      </c>
      <c r="G94">
        <v>20</v>
      </c>
      <c r="H94" t="s">
        <v>22</v>
      </c>
      <c r="I94">
        <v>7.6</v>
      </c>
      <c r="J94">
        <v>11.6</v>
      </c>
      <c r="K94">
        <v>40.5</v>
      </c>
      <c r="L94">
        <v>0</v>
      </c>
      <c r="M94" t="s">
        <v>115</v>
      </c>
      <c r="N94" s="4">
        <f t="shared" si="8"/>
        <v>3719.9999999999964</v>
      </c>
      <c r="O94" s="6">
        <f t="shared" si="9"/>
        <v>4.3055555555555514E-2</v>
      </c>
      <c r="P94" s="5">
        <f t="shared" si="10"/>
        <v>27.237010688216436</v>
      </c>
      <c r="Q94" s="5">
        <f t="shared" si="11"/>
        <v>16.922354740588872</v>
      </c>
      <c r="R94" s="5">
        <f t="shared" si="12"/>
        <v>22659.717142160447</v>
      </c>
      <c r="S94" s="5">
        <f t="shared" si="14"/>
        <v>0</v>
      </c>
      <c r="T94" s="4">
        <f>IF($E94&gt;$E93,($E94-$E$2) / ($N94/60),($E94-$E93) / (($N94-$N93)/60))</f>
        <v>1185.1774193548399</v>
      </c>
      <c r="U94" s="5">
        <f t="shared" si="13"/>
        <v>6.020774502940542</v>
      </c>
    </row>
    <row r="95" spans="1:21" x14ac:dyDescent="0.25">
      <c r="A95" t="s">
        <v>21</v>
      </c>
      <c r="B95" s="7">
        <v>0.59497685185185178</v>
      </c>
      <c r="C95">
        <v>41.458500000000001</v>
      </c>
      <c r="D95">
        <v>-92.575999999999993</v>
      </c>
      <c r="E95">
        <v>74802</v>
      </c>
      <c r="F95">
        <v>280</v>
      </c>
      <c r="G95">
        <v>10</v>
      </c>
      <c r="H95" t="s">
        <v>22</v>
      </c>
      <c r="I95">
        <v>7.6</v>
      </c>
      <c r="J95">
        <v>11.9</v>
      </c>
      <c r="K95">
        <v>39.700000000000003</v>
      </c>
      <c r="L95">
        <v>0</v>
      </c>
      <c r="M95" t="s">
        <v>116</v>
      </c>
      <c r="N95" s="4">
        <f t="shared" si="8"/>
        <v>3749.9999999999914</v>
      </c>
      <c r="O95" s="6">
        <f t="shared" si="9"/>
        <v>4.3402777777777679E-2</v>
      </c>
      <c r="P95" s="5">
        <f t="shared" si="10"/>
        <v>27.045584374962587</v>
      </c>
      <c r="Q95" s="5">
        <f t="shared" si="11"/>
        <v>16.803421572164254</v>
      </c>
      <c r="R95" s="5">
        <f t="shared" si="12"/>
        <v>22799.926847110459</v>
      </c>
      <c r="S95" s="5">
        <f t="shared" si="14"/>
        <v>0</v>
      </c>
      <c r="T95" s="4">
        <f>IF($E95&gt;$E94,($E95-$E$2) / ($N95/60),($E95-$E94) / (($N95-$N94)/60))</f>
        <v>1183.0560000000028</v>
      </c>
      <c r="U95" s="5">
        <f t="shared" si="13"/>
        <v>6.009997561570362</v>
      </c>
    </row>
    <row r="96" spans="1:21" x14ac:dyDescent="0.25">
      <c r="A96" t="s">
        <v>21</v>
      </c>
      <c r="B96" s="7">
        <v>0.59532407407407406</v>
      </c>
      <c r="C96">
        <v>41.458666666667</v>
      </c>
      <c r="D96">
        <v>-92.578333333333006</v>
      </c>
      <c r="E96">
        <v>75266</v>
      </c>
      <c r="F96">
        <v>268</v>
      </c>
      <c r="G96">
        <v>20</v>
      </c>
      <c r="H96" t="s">
        <v>22</v>
      </c>
      <c r="I96">
        <v>7.6</v>
      </c>
      <c r="J96">
        <v>12.2</v>
      </c>
      <c r="K96">
        <v>38.9</v>
      </c>
      <c r="L96">
        <v>0</v>
      </c>
      <c r="M96" t="s">
        <v>117</v>
      </c>
      <c r="N96" s="4">
        <f t="shared" si="8"/>
        <v>3779.9999999999964</v>
      </c>
      <c r="O96" s="6">
        <f t="shared" si="9"/>
        <v>4.3749999999999956E-2</v>
      </c>
      <c r="P96" s="5">
        <f t="shared" si="10"/>
        <v>26.862931316310629</v>
      </c>
      <c r="Q96" s="5">
        <f t="shared" si="11"/>
        <v>16.689939226823792</v>
      </c>
      <c r="R96" s="5">
        <f t="shared" si="12"/>
        <v>22941.355766886125</v>
      </c>
      <c r="S96" s="5">
        <f t="shared" si="14"/>
        <v>0</v>
      </c>
      <c r="T96" s="4">
        <f>IF($E96&gt;$E95,($E96-$E$2) / ($N96/60),($E96-$E95) / (($N96-$N95)/60))</f>
        <v>1181.0317460317472</v>
      </c>
      <c r="U96" s="5">
        <f t="shared" si="13"/>
        <v>5.9997142263662679</v>
      </c>
    </row>
    <row r="97" spans="1:21" x14ac:dyDescent="0.25">
      <c r="A97" t="s">
        <v>21</v>
      </c>
      <c r="B97" s="7">
        <v>0.59567129629629634</v>
      </c>
      <c r="C97">
        <v>41.458333333333002</v>
      </c>
      <c r="D97">
        <v>-92.580666666667</v>
      </c>
      <c r="E97">
        <v>75720</v>
      </c>
      <c r="F97">
        <v>218</v>
      </c>
      <c r="G97">
        <v>9</v>
      </c>
      <c r="H97" t="s">
        <v>22</v>
      </c>
      <c r="I97">
        <v>7.6</v>
      </c>
      <c r="J97">
        <v>12.6</v>
      </c>
      <c r="K97">
        <v>38.1</v>
      </c>
      <c r="L97">
        <v>0</v>
      </c>
      <c r="M97" t="s">
        <v>118</v>
      </c>
      <c r="N97" s="4">
        <f t="shared" si="8"/>
        <v>3810.0000000000009</v>
      </c>
      <c r="O97" s="6">
        <f t="shared" si="9"/>
        <v>4.4097222222222232E-2</v>
      </c>
      <c r="P97" s="5">
        <f t="shared" si="10"/>
        <v>26.665625315477794</v>
      </c>
      <c r="Q97" s="5">
        <f t="shared" si="11"/>
        <v>16.567353008506352</v>
      </c>
      <c r="R97" s="5">
        <f t="shared" si="12"/>
        <v>23079.736649597657</v>
      </c>
      <c r="S97" s="5">
        <f t="shared" si="14"/>
        <v>0</v>
      </c>
      <c r="T97" s="4">
        <f>IF($E97&gt;$E96,($E97-$E$2) / ($N97/60),($E97-$E96) / (($N97-$N96)/60))</f>
        <v>1178.8818897637793</v>
      </c>
      <c r="U97" s="5">
        <f t="shared" si="13"/>
        <v>5.9887928237207344</v>
      </c>
    </row>
    <row r="98" spans="1:21" x14ac:dyDescent="0.25">
      <c r="A98" t="s">
        <v>21</v>
      </c>
      <c r="B98" s="7">
        <v>0.5960185185185185</v>
      </c>
      <c r="C98">
        <v>41.458666666667</v>
      </c>
      <c r="D98">
        <v>-92.583666666667</v>
      </c>
      <c r="E98">
        <v>76172</v>
      </c>
      <c r="F98">
        <v>278</v>
      </c>
      <c r="G98">
        <v>18</v>
      </c>
      <c r="H98" t="s">
        <v>22</v>
      </c>
      <c r="I98">
        <v>7.6</v>
      </c>
      <c r="J98">
        <v>12.9</v>
      </c>
      <c r="K98">
        <v>37.299999999999997</v>
      </c>
      <c r="L98">
        <v>0</v>
      </c>
      <c r="M98" t="s">
        <v>119</v>
      </c>
      <c r="N98" s="4">
        <f t="shared" si="8"/>
        <v>3839.9999999999959</v>
      </c>
      <c r="O98" s="6">
        <f t="shared" si="9"/>
        <v>4.4444444444444398E-2</v>
      </c>
      <c r="P98" s="5">
        <f t="shared" si="10"/>
        <v>26.434675310022005</v>
      </c>
      <c r="Q98" s="5">
        <f t="shared" ref="Q98:Q129" si="15">$P98 * 0.6213</f>
        <v>16.423863770116672</v>
      </c>
      <c r="R98" s="5">
        <f t="shared" si="12"/>
        <v>23217.507924896367</v>
      </c>
      <c r="S98" s="5">
        <f t="shared" si="14"/>
        <v>0</v>
      </c>
      <c r="T98" s="4">
        <f>IF($E98&gt;$E97,($E98-$E$2) / ($N98/60),($E98-$E97) / (($N98-$N97)/60))</f>
        <v>1176.7343750000014</v>
      </c>
      <c r="U98" s="5">
        <f t="shared" si="13"/>
        <v>5.9778833160611295</v>
      </c>
    </row>
    <row r="99" spans="1:21" x14ac:dyDescent="0.25">
      <c r="A99" t="s">
        <v>21</v>
      </c>
      <c r="B99" s="7">
        <v>0.59636574074074067</v>
      </c>
      <c r="C99">
        <v>41.458833333332997</v>
      </c>
      <c r="D99">
        <v>-92.585833333332999</v>
      </c>
      <c r="E99">
        <v>76640</v>
      </c>
      <c r="F99">
        <v>274</v>
      </c>
      <c r="G99">
        <v>4</v>
      </c>
      <c r="H99" t="s">
        <v>22</v>
      </c>
      <c r="I99">
        <v>7.6</v>
      </c>
      <c r="J99">
        <v>13.3</v>
      </c>
      <c r="K99">
        <v>36.6</v>
      </c>
      <c r="L99">
        <v>0</v>
      </c>
      <c r="M99" t="s">
        <v>120</v>
      </c>
      <c r="N99" s="4">
        <f t="shared" si="8"/>
        <v>3869.9999999999909</v>
      </c>
      <c r="O99" s="6">
        <f t="shared" si="9"/>
        <v>4.4791666666666563E-2</v>
      </c>
      <c r="P99" s="5">
        <f t="shared" si="10"/>
        <v>26.265888324716371</v>
      </c>
      <c r="Q99" s="5">
        <f t="shared" si="15"/>
        <v>16.31899641614628</v>
      </c>
      <c r="R99" s="5">
        <f t="shared" si="12"/>
        <v>23360.156059497684</v>
      </c>
      <c r="S99" s="5">
        <f t="shared" si="14"/>
        <v>0</v>
      </c>
      <c r="T99" s="4">
        <f>IF($E99&gt;$E98,($E99-$E$2) / ($N99/60),($E99-$E98) / (($N99-$N98)/60))</f>
        <v>1174.8682170542663</v>
      </c>
      <c r="U99" s="5">
        <f t="shared" si="13"/>
        <v>5.9684031184175925</v>
      </c>
    </row>
    <row r="100" spans="1:21" x14ac:dyDescent="0.25">
      <c r="A100" t="s">
        <v>21</v>
      </c>
      <c r="B100" s="7">
        <v>0.59671296296296295</v>
      </c>
      <c r="C100">
        <v>41.458833333332997</v>
      </c>
      <c r="D100">
        <v>-92.588666666666995</v>
      </c>
      <c r="E100">
        <v>77130</v>
      </c>
      <c r="F100">
        <v>248</v>
      </c>
      <c r="G100">
        <v>12</v>
      </c>
      <c r="H100" t="s">
        <v>22</v>
      </c>
      <c r="I100">
        <v>7.6</v>
      </c>
      <c r="J100">
        <v>13.6</v>
      </c>
      <c r="K100">
        <v>35.9</v>
      </c>
      <c r="L100">
        <v>0</v>
      </c>
      <c r="M100" t="s">
        <v>121</v>
      </c>
      <c r="N100" s="4">
        <f t="shared" si="8"/>
        <v>3899.9999999999959</v>
      </c>
      <c r="O100" s="6">
        <f t="shared" si="9"/>
        <v>4.513888888888884E-2</v>
      </c>
      <c r="P100" s="5">
        <f t="shared" si="10"/>
        <v>26.038765703193015</v>
      </c>
      <c r="Q100" s="5">
        <f t="shared" si="15"/>
        <v>16.177885131393818</v>
      </c>
      <c r="R100" s="5">
        <f t="shared" si="12"/>
        <v>23509.509875640088</v>
      </c>
      <c r="S100" s="5">
        <f t="shared" si="14"/>
        <v>0</v>
      </c>
      <c r="T100" s="4">
        <f>IF($E100&gt;$E99,($E100-$E$2) / ($N100/60),($E100-$E99) / (($N100-$N99)/60))</f>
        <v>1173.369230769232</v>
      </c>
      <c r="U100" s="5">
        <f t="shared" si="13"/>
        <v>5.9607881754919125</v>
      </c>
    </row>
    <row r="101" spans="1:21" x14ac:dyDescent="0.25">
      <c r="A101" t="s">
        <v>21</v>
      </c>
      <c r="B101" s="7">
        <v>0.59706018518518522</v>
      </c>
      <c r="C101">
        <v>41.459166666667002</v>
      </c>
      <c r="D101">
        <v>-92.590999999999994</v>
      </c>
      <c r="E101">
        <v>77657</v>
      </c>
      <c r="F101">
        <v>285</v>
      </c>
      <c r="G101">
        <v>14</v>
      </c>
      <c r="H101" t="s">
        <v>22</v>
      </c>
      <c r="I101">
        <v>7.6</v>
      </c>
      <c r="J101">
        <v>14</v>
      </c>
      <c r="K101">
        <v>35</v>
      </c>
      <c r="L101">
        <v>0</v>
      </c>
      <c r="M101" t="s">
        <v>122</v>
      </c>
      <c r="N101" s="4">
        <f t="shared" si="8"/>
        <v>3930.0000000000005</v>
      </c>
      <c r="O101" s="6">
        <f t="shared" si="9"/>
        <v>4.5486111111111116E-2</v>
      </c>
      <c r="P101" s="5">
        <f t="shared" si="10"/>
        <v>25.86211883229652</v>
      </c>
      <c r="Q101" s="5">
        <f t="shared" si="15"/>
        <v>16.068134430505825</v>
      </c>
      <c r="R101" s="5">
        <f t="shared" si="12"/>
        <v>23670.141428919775</v>
      </c>
      <c r="S101" s="5">
        <f t="shared" si="14"/>
        <v>0</v>
      </c>
      <c r="T101" s="4">
        <f>IF($E101&gt;$E100,($E101-$E$2) / ($N101/60),($E101-$E100) / (($N101-$N100)/60))</f>
        <v>1172.4580152671754</v>
      </c>
      <c r="U101" s="5">
        <f t="shared" si="13"/>
        <v>5.9561591444524469</v>
      </c>
    </row>
    <row r="102" spans="1:21" x14ac:dyDescent="0.25">
      <c r="A102" t="s">
        <v>21</v>
      </c>
      <c r="B102" s="7">
        <v>0.59740740740740739</v>
      </c>
      <c r="C102">
        <v>41.460333333332997</v>
      </c>
      <c r="D102">
        <v>-92.593000000000004</v>
      </c>
      <c r="E102">
        <v>78208</v>
      </c>
      <c r="F102">
        <v>333</v>
      </c>
      <c r="G102">
        <v>18</v>
      </c>
      <c r="H102" t="s">
        <v>22</v>
      </c>
      <c r="I102">
        <v>7.6</v>
      </c>
      <c r="J102">
        <v>14.3</v>
      </c>
      <c r="K102">
        <v>34.200000000000003</v>
      </c>
      <c r="L102">
        <v>0</v>
      </c>
      <c r="M102" t="s">
        <v>123</v>
      </c>
      <c r="N102" s="4">
        <f t="shared" si="8"/>
        <v>3959.9999999999955</v>
      </c>
      <c r="O102" s="6">
        <f t="shared" si="9"/>
        <v>4.5833333333333282E-2</v>
      </c>
      <c r="P102" s="5">
        <f t="shared" si="10"/>
        <v>25.738626071067095</v>
      </c>
      <c r="Q102" s="5">
        <f t="shared" si="15"/>
        <v>15.991408377953986</v>
      </c>
      <c r="R102" s="5">
        <f t="shared" si="12"/>
        <v>23838.088271153378</v>
      </c>
      <c r="S102" s="5">
        <f t="shared" si="14"/>
        <v>0</v>
      </c>
      <c r="T102" s="4">
        <f>IF($E102&gt;$E101,($E102-$E$2) / ($N102/60),($E102-$E101) / (($N102-$N101)/60))</f>
        <v>1171.9242424242436</v>
      </c>
      <c r="U102" s="5">
        <f t="shared" si="13"/>
        <v>5.9534475454373101</v>
      </c>
    </row>
    <row r="103" spans="1:21" x14ac:dyDescent="0.25">
      <c r="A103" t="s">
        <v>21</v>
      </c>
      <c r="B103" s="7">
        <v>0.59775462962962966</v>
      </c>
      <c r="C103">
        <v>41.461166666666998</v>
      </c>
      <c r="D103">
        <v>-92.594833333333</v>
      </c>
      <c r="E103">
        <v>78776</v>
      </c>
      <c r="F103">
        <v>249</v>
      </c>
      <c r="G103">
        <v>14</v>
      </c>
      <c r="H103" t="s">
        <v>22</v>
      </c>
      <c r="I103">
        <v>7.6</v>
      </c>
      <c r="J103">
        <v>14.6</v>
      </c>
      <c r="K103">
        <v>33.299999999999997</v>
      </c>
      <c r="L103">
        <v>0</v>
      </c>
      <c r="M103" t="s">
        <v>124</v>
      </c>
      <c r="N103" s="4">
        <f t="shared" si="8"/>
        <v>3990</v>
      </c>
      <c r="O103" s="6">
        <f t="shared" si="9"/>
        <v>4.6180555555555558E-2</v>
      </c>
      <c r="P103" s="5">
        <f t="shared" si="10"/>
        <v>25.618832192638852</v>
      </c>
      <c r="Q103" s="5">
        <f t="shared" si="15"/>
        <v>15.916980441286517</v>
      </c>
      <c r="R103" s="5">
        <f t="shared" si="12"/>
        <v>24011.216776395999</v>
      </c>
      <c r="S103" s="5">
        <f t="shared" si="14"/>
        <v>0</v>
      </c>
      <c r="T103" s="4">
        <f>IF($E103&gt;$E102,($E103-$E$2) / ($N103/60),($E103-$E102) / (($N103-$N102)/60))</f>
        <v>1171.6541353383459</v>
      </c>
      <c r="U103" s="5">
        <f t="shared" si="13"/>
        <v>5.9520753847554753</v>
      </c>
    </row>
    <row r="104" spans="1:21" x14ac:dyDescent="0.25">
      <c r="A104" t="s">
        <v>21</v>
      </c>
      <c r="B104" s="7">
        <v>0.59810185185185183</v>
      </c>
      <c r="C104">
        <v>41.461833333332997</v>
      </c>
      <c r="D104">
        <v>-92.597166666666993</v>
      </c>
      <c r="E104">
        <v>79354</v>
      </c>
      <c r="F104">
        <v>290</v>
      </c>
      <c r="G104">
        <v>12</v>
      </c>
      <c r="H104" t="s">
        <v>22</v>
      </c>
      <c r="I104">
        <v>7.6</v>
      </c>
      <c r="J104">
        <v>14.9</v>
      </c>
      <c r="K104">
        <v>32.6</v>
      </c>
      <c r="L104">
        <v>0</v>
      </c>
      <c r="M104" t="s">
        <v>125</v>
      </c>
      <c r="N104" s="4">
        <f t="shared" si="8"/>
        <v>4019.9999999999955</v>
      </c>
      <c r="O104" s="6">
        <f t="shared" si="9"/>
        <v>4.6527777777777724E-2</v>
      </c>
      <c r="P104" s="5">
        <f t="shared" si="10"/>
        <v>25.454460055998553</v>
      </c>
      <c r="Q104" s="5">
        <f t="shared" si="15"/>
        <v>15.8148560327919</v>
      </c>
      <c r="R104" s="5">
        <f t="shared" si="12"/>
        <v>24187.393318702754</v>
      </c>
      <c r="S104" s="5">
        <f t="shared" si="14"/>
        <v>0</v>
      </c>
      <c r="T104" s="4">
        <f>IF($E104&gt;$E103,($E104-$E$2) / ($N104/60),($E104-$E103) / (($N104-$N103)/60))</f>
        <v>1171.537313432837</v>
      </c>
      <c r="U104" s="5">
        <f t="shared" si="13"/>
        <v>5.9514819222589868</v>
      </c>
    </row>
    <row r="105" spans="1:21" x14ac:dyDescent="0.25">
      <c r="A105" t="s">
        <v>21</v>
      </c>
      <c r="B105" s="7">
        <v>0.59844907407407411</v>
      </c>
      <c r="C105">
        <v>41.462499999999999</v>
      </c>
      <c r="D105">
        <v>-92.599666666667005</v>
      </c>
      <c r="E105">
        <v>79957</v>
      </c>
      <c r="F105">
        <v>315</v>
      </c>
      <c r="G105">
        <v>14</v>
      </c>
      <c r="H105" t="s">
        <v>22</v>
      </c>
      <c r="I105">
        <v>7.6</v>
      </c>
      <c r="J105">
        <v>15.3</v>
      </c>
      <c r="K105">
        <v>31.7</v>
      </c>
      <c r="L105">
        <v>0</v>
      </c>
      <c r="M105" t="s">
        <v>126</v>
      </c>
      <c r="N105" s="4">
        <f t="shared" si="8"/>
        <v>4050</v>
      </c>
      <c r="O105" s="6">
        <f t="shared" si="9"/>
        <v>4.6875E-2</v>
      </c>
      <c r="P105" s="5">
        <f t="shared" si="10"/>
        <v>25.277484064638578</v>
      </c>
      <c r="Q105" s="5">
        <f t="shared" si="15"/>
        <v>15.704900849359948</v>
      </c>
      <c r="R105" s="5">
        <f t="shared" si="12"/>
        <v>24371.189953669837</v>
      </c>
      <c r="S105" s="5">
        <f t="shared" si="14"/>
        <v>0</v>
      </c>
      <c r="T105" s="4">
        <f>IF($E105&gt;$E104,($E105-$E$2) / ($N105/60),($E105-$E104) / (($N105-$N104)/60))</f>
        <v>1171.7925925925927</v>
      </c>
      <c r="U105" s="5">
        <f t="shared" si="13"/>
        <v>5.9527787561600451</v>
      </c>
    </row>
    <row r="106" spans="1:21" x14ac:dyDescent="0.25">
      <c r="A106" t="s">
        <v>21</v>
      </c>
      <c r="B106" s="7">
        <v>0.59879629629629627</v>
      </c>
      <c r="C106">
        <v>41.462666666666998</v>
      </c>
      <c r="D106">
        <v>-92.601833333333005</v>
      </c>
      <c r="E106">
        <v>80585</v>
      </c>
      <c r="F106">
        <v>245</v>
      </c>
      <c r="G106">
        <v>22</v>
      </c>
      <c r="H106" t="s">
        <v>22</v>
      </c>
      <c r="I106">
        <v>7.6</v>
      </c>
      <c r="J106">
        <v>15.6</v>
      </c>
      <c r="K106">
        <v>30.9</v>
      </c>
      <c r="L106">
        <v>0</v>
      </c>
      <c r="M106" t="s">
        <v>127</v>
      </c>
      <c r="N106" s="4">
        <f t="shared" si="8"/>
        <v>4079.999999999995</v>
      </c>
      <c r="O106" s="6">
        <f t="shared" si="9"/>
        <v>4.7222222222222165E-2</v>
      </c>
      <c r="P106" s="5">
        <f t="shared" si="10"/>
        <v>25.110843618858006</v>
      </c>
      <c r="Q106" s="5">
        <f t="shared" si="15"/>
        <v>15.601367140396478</v>
      </c>
      <c r="R106" s="5">
        <f t="shared" si="12"/>
        <v>24562.606681297242</v>
      </c>
      <c r="S106" s="5">
        <f t="shared" si="14"/>
        <v>0</v>
      </c>
      <c r="T106" s="4">
        <f>IF($E106&gt;$E105,($E106-$E$2) / ($N106/60),($E106-$E105) / (($N106-$N105)/60))</f>
        <v>1172.4117647058838</v>
      </c>
      <c r="U106" s="5">
        <f t="shared" si="13"/>
        <v>5.9559241887440244</v>
      </c>
    </row>
    <row r="107" spans="1:21" x14ac:dyDescent="0.25">
      <c r="A107" t="s">
        <v>21</v>
      </c>
      <c r="B107" s="7">
        <v>0.59914351851851855</v>
      </c>
      <c r="C107">
        <v>41.461333333333002</v>
      </c>
      <c r="D107">
        <v>-92.605000000000004</v>
      </c>
      <c r="E107">
        <v>81212</v>
      </c>
      <c r="F107">
        <v>234</v>
      </c>
      <c r="G107">
        <v>24</v>
      </c>
      <c r="H107" t="s">
        <v>22</v>
      </c>
      <c r="I107">
        <v>7.6</v>
      </c>
      <c r="J107">
        <v>15.9</v>
      </c>
      <c r="K107">
        <v>30</v>
      </c>
      <c r="L107">
        <v>0</v>
      </c>
      <c r="M107" t="s">
        <v>128</v>
      </c>
      <c r="N107" s="4">
        <f t="shared" si="8"/>
        <v>4110</v>
      </c>
      <c r="O107" s="6">
        <f t="shared" si="9"/>
        <v>4.7569444444444442E-2</v>
      </c>
      <c r="P107" s="5">
        <f t="shared" si="10"/>
        <v>24.814606942875503</v>
      </c>
      <c r="Q107" s="5">
        <f t="shared" si="15"/>
        <v>15.417315293608549</v>
      </c>
      <c r="R107" s="5">
        <f t="shared" si="12"/>
        <v>24753.718605218237</v>
      </c>
      <c r="S107" s="5">
        <f t="shared" si="14"/>
        <v>0</v>
      </c>
      <c r="T107" s="4">
        <f>IF($E107&gt;$E106,($E107-$E$2) / ($N107/60),($E107-$E106) / (($N107-$N106)/60))</f>
        <v>1173.007299270073</v>
      </c>
      <c r="U107" s="5">
        <f t="shared" si="13"/>
        <v>5.9589495411183897</v>
      </c>
    </row>
    <row r="108" spans="1:21" x14ac:dyDescent="0.25">
      <c r="A108" t="s">
        <v>21</v>
      </c>
      <c r="B108" s="7">
        <v>0.59949074074074071</v>
      </c>
      <c r="C108">
        <v>41.460333333332997</v>
      </c>
      <c r="D108">
        <v>-92.608833333332996</v>
      </c>
      <c r="E108">
        <v>81772</v>
      </c>
      <c r="F108">
        <v>276</v>
      </c>
      <c r="G108">
        <v>27</v>
      </c>
      <c r="H108" t="s">
        <v>22</v>
      </c>
      <c r="I108">
        <v>7.6</v>
      </c>
      <c r="J108">
        <v>16.3</v>
      </c>
      <c r="K108">
        <v>29.3</v>
      </c>
      <c r="L108">
        <v>0</v>
      </c>
      <c r="M108" t="s">
        <v>129</v>
      </c>
      <c r="N108" s="4">
        <f t="shared" si="8"/>
        <v>4139.9999999999945</v>
      </c>
      <c r="O108" s="6">
        <f t="shared" si="9"/>
        <v>4.7916666666666607E-2</v>
      </c>
      <c r="P108" s="5">
        <f t="shared" si="10"/>
        <v>24.476536905768242</v>
      </c>
      <c r="Q108" s="5">
        <f t="shared" si="15"/>
        <v>15.207272379553809</v>
      </c>
      <c r="R108" s="5">
        <f t="shared" si="12"/>
        <v>24924.408680809556</v>
      </c>
      <c r="S108" s="5">
        <f t="shared" si="14"/>
        <v>0</v>
      </c>
      <c r="T108" s="4">
        <f>IF($E108&gt;$E107,($E108-$E$2) / ($N108/60),($E108-$E107) / (($N108-$N107)/60))</f>
        <v>1172.6231884057986</v>
      </c>
      <c r="U108" s="5">
        <f t="shared" si="13"/>
        <v>5.9569982341999843</v>
      </c>
    </row>
    <row r="109" spans="1:21" x14ac:dyDescent="0.25">
      <c r="A109" t="s">
        <v>21</v>
      </c>
      <c r="B109" s="7">
        <v>0.60018518518518515</v>
      </c>
      <c r="C109">
        <v>41.459000000000003</v>
      </c>
      <c r="D109">
        <v>-92.617500000000007</v>
      </c>
      <c r="E109">
        <v>82699</v>
      </c>
      <c r="F109">
        <v>285</v>
      </c>
      <c r="G109">
        <v>15</v>
      </c>
      <c r="H109" t="s">
        <v>22</v>
      </c>
      <c r="I109">
        <v>7.6</v>
      </c>
      <c r="J109">
        <v>16.899999999999999</v>
      </c>
      <c r="K109">
        <v>28.2</v>
      </c>
      <c r="L109">
        <v>0</v>
      </c>
      <c r="M109" t="s">
        <v>130</v>
      </c>
      <c r="N109" s="4">
        <f t="shared" si="8"/>
        <v>4199.9999999999945</v>
      </c>
      <c r="O109" s="6">
        <f t="shared" si="9"/>
        <v>4.8611111111111049E-2</v>
      </c>
      <c r="P109" s="5">
        <f t="shared" si="10"/>
        <v>23.743160428541902</v>
      </c>
      <c r="Q109" s="5">
        <f t="shared" si="15"/>
        <v>14.751625574253083</v>
      </c>
      <c r="R109" s="5">
        <f t="shared" si="12"/>
        <v>25206.961716654474</v>
      </c>
      <c r="S109" s="5">
        <f t="shared" si="14"/>
        <v>0</v>
      </c>
      <c r="T109" s="4">
        <f>IF($E109&gt;$E108,($E109-$E$2) / ($N109/60),($E109-$E108) / (($N109-$N108)/60))</f>
        <v>1169.1142857142872</v>
      </c>
      <c r="U109" s="5">
        <f t="shared" si="13"/>
        <v>5.9391727917697263</v>
      </c>
    </row>
    <row r="110" spans="1:21" x14ac:dyDescent="0.25">
      <c r="A110" t="s">
        <v>21</v>
      </c>
      <c r="B110" s="7">
        <v>0.60053240740740743</v>
      </c>
      <c r="C110">
        <v>41.459166666667002</v>
      </c>
      <c r="D110">
        <v>-92.620833333332996</v>
      </c>
      <c r="E110">
        <v>83134</v>
      </c>
      <c r="F110">
        <v>265</v>
      </c>
      <c r="G110">
        <v>20</v>
      </c>
      <c r="H110" t="s">
        <v>22</v>
      </c>
      <c r="I110">
        <v>7.6</v>
      </c>
      <c r="J110">
        <v>17.2</v>
      </c>
      <c r="K110">
        <v>27.6</v>
      </c>
      <c r="L110">
        <v>0</v>
      </c>
      <c r="M110" t="s">
        <v>131</v>
      </c>
      <c r="N110" s="4">
        <f t="shared" si="8"/>
        <v>4229.9999999999991</v>
      </c>
      <c r="O110" s="6">
        <f t="shared" si="9"/>
        <v>4.8958333333333326E-2</v>
      </c>
      <c r="P110" s="5">
        <f t="shared" si="10"/>
        <v>23.484187826512589</v>
      </c>
      <c r="Q110" s="5">
        <f t="shared" si="15"/>
        <v>14.59072589661227</v>
      </c>
      <c r="R110" s="5">
        <f t="shared" si="12"/>
        <v>25339.551328944159</v>
      </c>
      <c r="S110" s="5">
        <f t="shared" si="14"/>
        <v>0</v>
      </c>
      <c r="T110" s="4">
        <f>IF($E110&gt;$E109,($E110-$E$2) / ($N110/60),($E110-$E109) / (($N110-$N109)/60))</f>
        <v>1166.9929078014186</v>
      </c>
      <c r="U110" s="5">
        <f t="shared" si="13"/>
        <v>5.928396060927307</v>
      </c>
    </row>
    <row r="111" spans="1:21" x14ac:dyDescent="0.25">
      <c r="A111" t="s">
        <v>21</v>
      </c>
      <c r="B111" s="7">
        <v>0.6008796296296296</v>
      </c>
      <c r="C111">
        <v>41.458500000000001</v>
      </c>
      <c r="D111">
        <v>-92.623833333332996</v>
      </c>
      <c r="E111">
        <v>83588</v>
      </c>
      <c r="F111">
        <v>269</v>
      </c>
      <c r="G111">
        <v>19</v>
      </c>
      <c r="H111" t="s">
        <v>22</v>
      </c>
      <c r="I111">
        <v>7.6</v>
      </c>
      <c r="J111">
        <v>17.5</v>
      </c>
      <c r="K111">
        <v>27.1</v>
      </c>
      <c r="L111">
        <v>0</v>
      </c>
      <c r="M111" t="s">
        <v>132</v>
      </c>
      <c r="N111" s="4">
        <f t="shared" si="8"/>
        <v>4259.9999999999945</v>
      </c>
      <c r="O111" s="6">
        <f t="shared" si="9"/>
        <v>4.9305555555555491E-2</v>
      </c>
      <c r="P111" s="5">
        <f t="shared" si="10"/>
        <v>23.223499879334081</v>
      </c>
      <c r="Q111" s="5">
        <f t="shared" si="15"/>
        <v>14.428760475030264</v>
      </c>
      <c r="R111" s="5">
        <f t="shared" si="12"/>
        <v>25477.932211655694</v>
      </c>
      <c r="S111" s="5">
        <f t="shared" si="14"/>
        <v>0</v>
      </c>
      <c r="T111" s="4">
        <f>IF($E111&gt;$E110,($E111-$E$2) / ($N111/60),($E111-$E110) / (($N111-$N110)/60))</f>
        <v>1165.1690140845085</v>
      </c>
      <c r="U111" s="5">
        <f t="shared" si="13"/>
        <v>5.9191305681770121</v>
      </c>
    </row>
    <row r="112" spans="1:21" x14ac:dyDescent="0.25">
      <c r="A112" t="s">
        <v>21</v>
      </c>
      <c r="B112" s="7">
        <v>0.60122685185185187</v>
      </c>
      <c r="C112">
        <v>41.457999999999998</v>
      </c>
      <c r="D112">
        <v>-92.627166666666994</v>
      </c>
      <c r="E112">
        <v>84099</v>
      </c>
      <c r="F112">
        <v>265</v>
      </c>
      <c r="G112">
        <v>18</v>
      </c>
      <c r="H112" t="s">
        <v>22</v>
      </c>
      <c r="I112">
        <v>7.6</v>
      </c>
      <c r="J112">
        <v>17.7</v>
      </c>
      <c r="K112">
        <v>26.4</v>
      </c>
      <c r="L112">
        <v>0</v>
      </c>
      <c r="M112" t="s">
        <v>133</v>
      </c>
      <c r="N112" s="4">
        <f t="shared" si="8"/>
        <v>4289.9999999999991</v>
      </c>
      <c r="O112" s="6">
        <f t="shared" si="9"/>
        <v>4.9652777777777768E-2</v>
      </c>
      <c r="P112" s="5">
        <f t="shared" si="10"/>
        <v>22.942075209320571</v>
      </c>
      <c r="Q112" s="5">
        <f t="shared" si="15"/>
        <v>14.25391132755087</v>
      </c>
      <c r="R112" s="5">
        <f t="shared" si="12"/>
        <v>25633.686905632771</v>
      </c>
      <c r="S112" s="5">
        <f t="shared" si="14"/>
        <v>0</v>
      </c>
      <c r="T112" s="4">
        <f>IF($E112&gt;$E111,($E112-$E$2) / ($N112/60),($E112-$E111) / (($N112-$N111)/60))</f>
        <v>1164.1678321678323</v>
      </c>
      <c r="U112" s="5">
        <f t="shared" si="13"/>
        <v>5.9140445021937342</v>
      </c>
    </row>
    <row r="113" spans="1:21" x14ac:dyDescent="0.25">
      <c r="A113" t="s">
        <v>21</v>
      </c>
      <c r="B113" s="7">
        <v>0.60157407407407404</v>
      </c>
      <c r="C113">
        <v>41.457333333332997</v>
      </c>
      <c r="D113">
        <v>-92.630333333332999</v>
      </c>
      <c r="E113">
        <v>84685</v>
      </c>
      <c r="F113">
        <v>246</v>
      </c>
      <c r="G113">
        <v>23</v>
      </c>
      <c r="H113" t="s">
        <v>22</v>
      </c>
      <c r="I113">
        <v>7.6</v>
      </c>
      <c r="J113">
        <v>18</v>
      </c>
      <c r="K113">
        <v>25.9</v>
      </c>
      <c r="L113">
        <v>0</v>
      </c>
      <c r="M113" t="s">
        <v>134</v>
      </c>
      <c r="N113" s="4">
        <f t="shared" si="8"/>
        <v>4319.9999999999945</v>
      </c>
      <c r="O113" s="6">
        <f t="shared" si="9"/>
        <v>4.9999999999999933E-2</v>
      </c>
      <c r="P113" s="5">
        <f t="shared" si="10"/>
        <v>22.668181554047351</v>
      </c>
      <c r="Q113" s="5">
        <f t="shared" si="15"/>
        <v>14.083741199529618</v>
      </c>
      <c r="R113" s="5">
        <f t="shared" si="12"/>
        <v>25812.301877590831</v>
      </c>
      <c r="S113" s="5">
        <f t="shared" si="14"/>
        <v>0</v>
      </c>
      <c r="T113" s="4">
        <f>IF($E113&gt;$E112,($E113-$E$2) / ($N113/60),($E113-$E112) / (($N113-$N112)/60))</f>
        <v>1164.2222222222235</v>
      </c>
      <c r="U113" s="5">
        <f t="shared" si="13"/>
        <v>5.9143208070299087</v>
      </c>
    </row>
    <row r="114" spans="1:21" x14ac:dyDescent="0.25">
      <c r="A114" t="s">
        <v>21</v>
      </c>
      <c r="B114" s="7">
        <v>0.60192129629629632</v>
      </c>
      <c r="C114">
        <v>41.456499999999998</v>
      </c>
      <c r="D114">
        <v>-92.633666666666997</v>
      </c>
      <c r="E114">
        <v>85352</v>
      </c>
      <c r="F114">
        <v>275</v>
      </c>
      <c r="G114">
        <v>14</v>
      </c>
      <c r="H114" t="s">
        <v>22</v>
      </c>
      <c r="I114">
        <v>7.6</v>
      </c>
      <c r="J114">
        <v>18.3</v>
      </c>
      <c r="K114">
        <v>25.1</v>
      </c>
      <c r="L114">
        <v>0</v>
      </c>
      <c r="M114" t="s">
        <v>135</v>
      </c>
      <c r="N114" s="4">
        <f t="shared" si="8"/>
        <v>4349.9999999999991</v>
      </c>
      <c r="O114" s="6">
        <f t="shared" si="9"/>
        <v>5.034722222222221E-2</v>
      </c>
      <c r="P114" s="5">
        <f t="shared" si="10"/>
        <v>22.375359736748052</v>
      </c>
      <c r="Q114" s="5">
        <f t="shared" si="15"/>
        <v>13.901811004441564</v>
      </c>
      <c r="R114" s="5">
        <f t="shared" si="12"/>
        <v>26015.605949768349</v>
      </c>
      <c r="S114" s="5">
        <f t="shared" si="14"/>
        <v>0</v>
      </c>
      <c r="T114" s="4">
        <f>IF($E114&gt;$E113,($E114-$E$2) / ($N114/60),($E114-$E113) / (($N114-$N113)/60))</f>
        <v>1165.3931034482762</v>
      </c>
      <c r="U114" s="5">
        <f t="shared" si="13"/>
        <v>5.9202689559877477</v>
      </c>
    </row>
    <row r="115" spans="1:21" x14ac:dyDescent="0.25">
      <c r="A115" t="s">
        <v>21</v>
      </c>
      <c r="B115" s="7">
        <v>0.60226851851851848</v>
      </c>
      <c r="C115">
        <v>41.455500000000001</v>
      </c>
      <c r="D115">
        <v>-92.637833333333006</v>
      </c>
      <c r="E115">
        <v>86047</v>
      </c>
      <c r="F115">
        <v>254</v>
      </c>
      <c r="G115">
        <v>33</v>
      </c>
      <c r="H115" t="s">
        <v>22</v>
      </c>
      <c r="I115">
        <v>7.6</v>
      </c>
      <c r="J115">
        <v>18.600000000000001</v>
      </c>
      <c r="K115">
        <v>24.4</v>
      </c>
      <c r="L115">
        <v>0</v>
      </c>
      <c r="M115" t="s">
        <v>136</v>
      </c>
      <c r="N115" s="4">
        <f t="shared" si="8"/>
        <v>4379.9999999999936</v>
      </c>
      <c r="O115" s="6">
        <f t="shared" si="9"/>
        <v>5.0694444444444375E-2</v>
      </c>
      <c r="P115" s="5">
        <f t="shared" si="10"/>
        <v>22.010756671924266</v>
      </c>
      <c r="Q115" s="5">
        <f t="shared" si="15"/>
        <v>13.675283120266545</v>
      </c>
      <c r="R115" s="5">
        <f t="shared" si="12"/>
        <v>26227.44452572543</v>
      </c>
      <c r="S115" s="5">
        <f t="shared" si="14"/>
        <v>0</v>
      </c>
      <c r="T115" s="4">
        <f>IF($E115&gt;$E114,($E115-$E$2) / ($N115/60),($E115-$E114) / (($N115-$N114)/60))</f>
        <v>1166.9315068493167</v>
      </c>
      <c r="U115" s="5">
        <f t="shared" si="13"/>
        <v>5.9280841402976749</v>
      </c>
    </row>
    <row r="116" spans="1:21" x14ac:dyDescent="0.25">
      <c r="A116" t="s">
        <v>21</v>
      </c>
      <c r="B116" s="7">
        <v>0.60261574074074076</v>
      </c>
      <c r="C116">
        <v>41.455333333333002</v>
      </c>
      <c r="D116">
        <v>-92.642499999999998</v>
      </c>
      <c r="E116">
        <v>86717</v>
      </c>
      <c r="F116">
        <v>283</v>
      </c>
      <c r="G116">
        <v>14</v>
      </c>
      <c r="H116" t="s">
        <v>22</v>
      </c>
      <c r="I116">
        <v>7.6</v>
      </c>
      <c r="J116">
        <v>18.899999999999999</v>
      </c>
      <c r="K116">
        <v>23.8</v>
      </c>
      <c r="L116">
        <v>0</v>
      </c>
      <c r="M116" t="s">
        <v>137</v>
      </c>
      <c r="N116" s="4">
        <f t="shared" si="8"/>
        <v>4409.9999999999991</v>
      </c>
      <c r="O116" s="6">
        <f t="shared" si="9"/>
        <v>5.1041666666666652E-2</v>
      </c>
      <c r="P116" s="5">
        <f t="shared" si="10"/>
        <v>21.635342197496612</v>
      </c>
      <c r="Q116" s="5">
        <f t="shared" si="15"/>
        <v>13.442038107304645</v>
      </c>
      <c r="R116" s="5">
        <f t="shared" si="12"/>
        <v>26431.663009022188</v>
      </c>
      <c r="S116" s="5">
        <f t="shared" si="14"/>
        <v>0</v>
      </c>
      <c r="T116" s="4">
        <f>IF($E116&gt;$E115,($E116-$E$2) / ($N116/60),($E116-$E115) / (($N116-$N115)/60))</f>
        <v>1168.1088435374152</v>
      </c>
      <c r="U116" s="5">
        <f t="shared" si="13"/>
        <v>5.9340650834014825</v>
      </c>
    </row>
    <row r="117" spans="1:21" x14ac:dyDescent="0.25">
      <c r="A117" t="s">
        <v>21</v>
      </c>
      <c r="B117" s="7">
        <v>0.60296296296296303</v>
      </c>
      <c r="C117">
        <v>41.455833333332997</v>
      </c>
      <c r="D117">
        <v>-92.646500000000003</v>
      </c>
      <c r="E117">
        <v>87300</v>
      </c>
      <c r="F117">
        <v>276</v>
      </c>
      <c r="G117">
        <v>28</v>
      </c>
      <c r="H117" t="s">
        <v>22</v>
      </c>
      <c r="I117">
        <v>7.6</v>
      </c>
      <c r="J117">
        <v>19.2</v>
      </c>
      <c r="K117">
        <v>23.2</v>
      </c>
      <c r="L117">
        <v>0</v>
      </c>
      <c r="M117" t="s">
        <v>138</v>
      </c>
      <c r="N117" s="4">
        <f t="shared" si="8"/>
        <v>4440.0000000000036</v>
      </c>
      <c r="O117" s="6">
        <f t="shared" si="9"/>
        <v>5.1388888888888928E-2</v>
      </c>
      <c r="P117" s="5">
        <f t="shared" si="10"/>
        <v>21.336730162951376</v>
      </c>
      <c r="Q117" s="5">
        <f t="shared" si="15"/>
        <v>13.25651045024169</v>
      </c>
      <c r="R117" s="5">
        <f t="shared" si="12"/>
        <v>26609.363569861009</v>
      </c>
      <c r="S117" s="5">
        <f t="shared" si="14"/>
        <v>0</v>
      </c>
      <c r="T117" s="4">
        <f>IF($E117&gt;$E116,($E117-$E$2) / ($N117/60),($E117-$E116) / (($N117-$N116)/60))</f>
        <v>1168.0945945945937</v>
      </c>
      <c r="U117" s="5">
        <f t="shared" si="13"/>
        <v>5.9339926978917417</v>
      </c>
    </row>
    <row r="118" spans="1:21" x14ac:dyDescent="0.25">
      <c r="A118" t="s">
        <v>21</v>
      </c>
      <c r="B118" s="7">
        <v>0.6033101851851852</v>
      </c>
      <c r="C118">
        <v>41.456000000000003</v>
      </c>
      <c r="D118">
        <v>-92.650499999999994</v>
      </c>
      <c r="E118">
        <v>87820</v>
      </c>
      <c r="F118">
        <v>240</v>
      </c>
      <c r="G118">
        <v>20</v>
      </c>
      <c r="H118" t="s">
        <v>22</v>
      </c>
      <c r="I118">
        <v>7.6</v>
      </c>
      <c r="J118">
        <v>19.5</v>
      </c>
      <c r="K118">
        <v>22.7</v>
      </c>
      <c r="L118">
        <v>0</v>
      </c>
      <c r="M118" t="s">
        <v>139</v>
      </c>
      <c r="N118" s="4">
        <f t="shared" si="8"/>
        <v>4469.9999999999982</v>
      </c>
      <c r="O118" s="6">
        <f t="shared" si="9"/>
        <v>5.1736111111111094E-2</v>
      </c>
      <c r="P118" s="5">
        <f t="shared" si="10"/>
        <v>21.027217777968456</v>
      </c>
      <c r="Q118" s="5">
        <f t="shared" si="15"/>
        <v>13.064210405451801</v>
      </c>
      <c r="R118" s="5">
        <f t="shared" si="12"/>
        <v>26767.861497195805</v>
      </c>
      <c r="S118" s="5">
        <f t="shared" si="14"/>
        <v>0</v>
      </c>
      <c r="T118" s="4">
        <f>IF($E118&gt;$E117,($E118-$E$2) / ($N118/60),($E118-$E117) / (($N118-$N117)/60))</f>
        <v>1167.2348993288595</v>
      </c>
      <c r="U118" s="5">
        <f t="shared" si="13"/>
        <v>5.9296253928353826</v>
      </c>
    </row>
    <row r="119" spans="1:21" x14ac:dyDescent="0.25">
      <c r="A119" t="s">
        <v>21</v>
      </c>
      <c r="B119" s="7">
        <v>0.60365740740740736</v>
      </c>
      <c r="C119">
        <v>41.455666666667</v>
      </c>
      <c r="D119">
        <v>-92.655000000000001</v>
      </c>
      <c r="E119">
        <v>88252</v>
      </c>
      <c r="F119">
        <v>271</v>
      </c>
      <c r="G119">
        <v>20</v>
      </c>
      <c r="H119" t="s">
        <v>22</v>
      </c>
      <c r="I119">
        <v>7.6</v>
      </c>
      <c r="J119">
        <v>19.8</v>
      </c>
      <c r="K119">
        <v>22.3</v>
      </c>
      <c r="L119">
        <v>0</v>
      </c>
      <c r="M119" t="s">
        <v>140</v>
      </c>
      <c r="N119" s="4">
        <f t="shared" si="8"/>
        <v>4499.9999999999936</v>
      </c>
      <c r="O119" s="6">
        <f t="shared" si="9"/>
        <v>5.2083333333333259E-2</v>
      </c>
      <c r="P119" s="5">
        <f t="shared" si="10"/>
        <v>20.660762542124161</v>
      </c>
      <c r="Q119" s="5">
        <f t="shared" si="15"/>
        <v>12.836531767421741</v>
      </c>
      <c r="R119" s="5">
        <f t="shared" si="12"/>
        <v>26899.53669836625</v>
      </c>
      <c r="S119" s="5">
        <f t="shared" si="14"/>
        <v>0</v>
      </c>
      <c r="T119" s="4">
        <f>IF($E119&gt;$E118,($E119-$E$2) / ($N119/60),($E119-$E118) / (($N119-$N118)/60))</f>
        <v>1165.213333333335</v>
      </c>
      <c r="U119" s="5">
        <f t="shared" si="13"/>
        <v>5.919355712698807</v>
      </c>
    </row>
    <row r="120" spans="1:21" x14ac:dyDescent="0.25">
      <c r="A120" t="s">
        <v>21</v>
      </c>
      <c r="B120" s="7">
        <v>0.60400462962962964</v>
      </c>
      <c r="C120">
        <v>41.455500000000001</v>
      </c>
      <c r="D120">
        <v>-92.659166666667005</v>
      </c>
      <c r="E120">
        <v>88663</v>
      </c>
      <c r="F120">
        <v>258</v>
      </c>
      <c r="G120">
        <v>24</v>
      </c>
      <c r="H120" t="s">
        <v>22</v>
      </c>
      <c r="I120">
        <v>7.6</v>
      </c>
      <c r="J120">
        <v>20.100000000000001</v>
      </c>
      <c r="K120">
        <v>22</v>
      </c>
      <c r="L120">
        <v>0</v>
      </c>
      <c r="M120" t="s">
        <v>141</v>
      </c>
      <c r="N120" s="4">
        <f t="shared" si="8"/>
        <v>4529.9999999999982</v>
      </c>
      <c r="O120" s="6">
        <f t="shared" si="9"/>
        <v>5.2430555555555536E-2</v>
      </c>
      <c r="P120" s="5">
        <f t="shared" si="10"/>
        <v>20.327064983318895</v>
      </c>
      <c r="Q120" s="5">
        <f t="shared" si="15"/>
        <v>12.629205474136029</v>
      </c>
      <c r="R120" s="5">
        <f t="shared" si="12"/>
        <v>27024.811021702022</v>
      </c>
      <c r="S120" s="5">
        <f t="shared" si="14"/>
        <v>0</v>
      </c>
      <c r="T120" s="4">
        <f>IF($E120&gt;$E119,($E120-$E$2) / ($N120/60),($E120-$E119) / (($N120-$N119)/60))</f>
        <v>1162.9403973509939</v>
      </c>
      <c r="U120" s="5">
        <f t="shared" si="13"/>
        <v>5.9078090575011872</v>
      </c>
    </row>
    <row r="121" spans="1:21" x14ac:dyDescent="0.25">
      <c r="A121" t="s">
        <v>21</v>
      </c>
      <c r="B121" s="7">
        <v>0.60435185185185192</v>
      </c>
      <c r="C121">
        <v>41.454999999999998</v>
      </c>
      <c r="D121">
        <v>-92.663166666666996</v>
      </c>
      <c r="E121">
        <v>89115</v>
      </c>
      <c r="F121">
        <v>244</v>
      </c>
      <c r="G121">
        <v>31</v>
      </c>
      <c r="H121" t="s">
        <v>22</v>
      </c>
      <c r="I121">
        <v>7.6</v>
      </c>
      <c r="J121">
        <v>20.399999999999999</v>
      </c>
      <c r="K121">
        <v>21.6</v>
      </c>
      <c r="L121">
        <v>0</v>
      </c>
      <c r="M121" t="s">
        <v>142</v>
      </c>
      <c r="N121" s="4">
        <f t="shared" si="8"/>
        <v>4560.0000000000027</v>
      </c>
      <c r="O121" s="6">
        <f t="shared" si="9"/>
        <v>5.2777777777777812E-2</v>
      </c>
      <c r="P121" s="5">
        <f t="shared" si="10"/>
        <v>19.99439317718317</v>
      </c>
      <c r="Q121" s="5">
        <f t="shared" si="15"/>
        <v>12.422516480983903</v>
      </c>
      <c r="R121" s="5">
        <f t="shared" si="12"/>
        <v>27162.582297000728</v>
      </c>
      <c r="S121" s="5">
        <f t="shared" si="14"/>
        <v>0</v>
      </c>
      <c r="T121" s="4">
        <f>IF($E121&gt;$E120,($E121-$E$2) / ($N121/60),($E121-$E120) / (($N121-$N120)/60))</f>
        <v>1161.2368421052624</v>
      </c>
      <c r="U121" s="5">
        <f t="shared" si="13"/>
        <v>5.899154891618215</v>
      </c>
    </row>
    <row r="122" spans="1:21" x14ac:dyDescent="0.25">
      <c r="A122" t="s">
        <v>21</v>
      </c>
      <c r="B122" s="7">
        <v>0.60469907407407408</v>
      </c>
      <c r="C122">
        <v>41.454333333332997</v>
      </c>
      <c r="D122">
        <v>-92.666833333333003</v>
      </c>
      <c r="E122">
        <v>89626</v>
      </c>
      <c r="F122">
        <v>287</v>
      </c>
      <c r="G122">
        <v>15</v>
      </c>
      <c r="H122" t="s">
        <v>22</v>
      </c>
      <c r="I122">
        <v>7.6</v>
      </c>
      <c r="J122">
        <v>20.7</v>
      </c>
      <c r="K122">
        <v>21</v>
      </c>
      <c r="L122">
        <v>0</v>
      </c>
      <c r="M122" t="s">
        <v>143</v>
      </c>
      <c r="N122" s="4">
        <f t="shared" si="8"/>
        <v>4589.9999999999982</v>
      </c>
      <c r="O122" s="6">
        <f t="shared" si="9"/>
        <v>5.3124999999999978E-2</v>
      </c>
      <c r="P122" s="5">
        <f t="shared" si="10"/>
        <v>19.681743863629301</v>
      </c>
      <c r="Q122" s="5">
        <f t="shared" si="15"/>
        <v>12.228267462472884</v>
      </c>
      <c r="R122" s="5">
        <f t="shared" si="12"/>
        <v>27318.336990977808</v>
      </c>
      <c r="S122" s="5">
        <f t="shared" si="14"/>
        <v>0</v>
      </c>
      <c r="T122" s="4">
        <f>IF($E122&gt;$E121,($E122-$E$2) / ($N122/60),($E122-$E121) / (($N122-$N121)/60))</f>
        <v>1160.3267973856214</v>
      </c>
      <c r="U122" s="5">
        <f t="shared" si="13"/>
        <v>5.8945318082257447</v>
      </c>
    </row>
    <row r="123" spans="1:21" x14ac:dyDescent="0.25">
      <c r="A123" t="s">
        <v>21</v>
      </c>
      <c r="B123" s="7">
        <v>0.60539351851851853</v>
      </c>
      <c r="C123">
        <v>41.452666666667</v>
      </c>
      <c r="D123">
        <v>-92.676333333333005</v>
      </c>
      <c r="E123">
        <v>90818</v>
      </c>
      <c r="F123">
        <v>241</v>
      </c>
      <c r="G123">
        <v>33</v>
      </c>
      <c r="H123" t="s">
        <v>22</v>
      </c>
      <c r="I123">
        <v>7.6</v>
      </c>
      <c r="J123">
        <v>21.3</v>
      </c>
      <c r="K123">
        <v>20.100000000000001</v>
      </c>
      <c r="L123">
        <v>0</v>
      </c>
      <c r="M123" t="s">
        <v>144</v>
      </c>
      <c r="N123" s="4">
        <f t="shared" si="8"/>
        <v>4649.9999999999982</v>
      </c>
      <c r="O123" s="6">
        <f t="shared" si="9"/>
        <v>5.381944444444442E-2</v>
      </c>
      <c r="P123" s="5">
        <f t="shared" si="10"/>
        <v>18.87428123166459</v>
      </c>
      <c r="Q123" s="5">
        <f t="shared" si="15"/>
        <v>11.726590929233209</v>
      </c>
      <c r="R123" s="5">
        <f t="shared" si="12"/>
        <v>27681.663009022188</v>
      </c>
      <c r="S123" s="5">
        <f t="shared" si="14"/>
        <v>0</v>
      </c>
      <c r="T123" s="4">
        <f>IF($E123&gt;$E122,($E123-$E$2) / ($N123/60),($E123-$E122) / (($N123-$N122)/60))</f>
        <v>1160.7354838709682</v>
      </c>
      <c r="U123" s="5">
        <f t="shared" si="13"/>
        <v>5.8966079608173221</v>
      </c>
    </row>
    <row r="124" spans="1:21" x14ac:dyDescent="0.25">
      <c r="A124" t="s">
        <v>21</v>
      </c>
      <c r="B124" s="7">
        <v>0.6057407407407408</v>
      </c>
      <c r="C124">
        <v>41.451999999999998</v>
      </c>
      <c r="D124">
        <v>-92.680499999999995</v>
      </c>
      <c r="E124">
        <v>91465</v>
      </c>
      <c r="F124">
        <v>269</v>
      </c>
      <c r="G124">
        <v>21</v>
      </c>
      <c r="H124" t="s">
        <v>22</v>
      </c>
      <c r="I124">
        <v>7.6</v>
      </c>
      <c r="J124">
        <v>21.6</v>
      </c>
      <c r="K124">
        <v>19.600000000000001</v>
      </c>
      <c r="L124">
        <v>0</v>
      </c>
      <c r="M124" t="s">
        <v>145</v>
      </c>
      <c r="N124" s="4">
        <f t="shared" si="8"/>
        <v>4680.0000000000027</v>
      </c>
      <c r="O124" s="6">
        <f t="shared" si="9"/>
        <v>5.4166666666666696E-2</v>
      </c>
      <c r="P124" s="5">
        <f t="shared" si="10"/>
        <v>18.52275888941929</v>
      </c>
      <c r="Q124" s="5">
        <f t="shared" si="15"/>
        <v>11.508190097996204</v>
      </c>
      <c r="R124" s="5">
        <f t="shared" si="12"/>
        <v>27878.871007071444</v>
      </c>
      <c r="S124" s="5">
        <f t="shared" si="14"/>
        <v>0</v>
      </c>
      <c r="T124" s="4">
        <f>IF($E124&gt;$E123,($E124-$E$2) / ($N124/60),($E124-$E123) / (($N124-$N123)/60))</f>
        <v>1161.589743589743</v>
      </c>
      <c r="U124" s="5">
        <f t="shared" si="13"/>
        <v>5.9009476529593545</v>
      </c>
    </row>
    <row r="125" spans="1:21" x14ac:dyDescent="0.25">
      <c r="A125" t="s">
        <v>21</v>
      </c>
      <c r="B125" s="7">
        <v>0.60608796296296297</v>
      </c>
      <c r="C125">
        <v>41.451999999999998</v>
      </c>
      <c r="D125">
        <v>-92.685333333333006</v>
      </c>
      <c r="E125">
        <v>92071</v>
      </c>
      <c r="F125">
        <v>255</v>
      </c>
      <c r="G125">
        <v>27</v>
      </c>
      <c r="H125" t="s">
        <v>22</v>
      </c>
      <c r="I125">
        <v>7.6</v>
      </c>
      <c r="J125">
        <v>21.9</v>
      </c>
      <c r="K125">
        <v>19.100000000000001</v>
      </c>
      <c r="L125">
        <v>0</v>
      </c>
      <c r="M125" t="s">
        <v>146</v>
      </c>
      <c r="N125" s="4">
        <f t="shared" si="8"/>
        <v>4709.9999999999973</v>
      </c>
      <c r="O125" s="6">
        <f t="shared" si="9"/>
        <v>5.4513888888888862E-2</v>
      </c>
      <c r="P125" s="5">
        <f t="shared" si="10"/>
        <v>18.145367972978534</v>
      </c>
      <c r="Q125" s="5">
        <f t="shared" si="15"/>
        <v>11.273717121611563</v>
      </c>
      <c r="R125" s="5">
        <f t="shared" si="12"/>
        <v>28063.582053157766</v>
      </c>
      <c r="S125" s="5">
        <f t="shared" si="14"/>
        <v>0</v>
      </c>
      <c r="T125" s="4">
        <f>IF($E125&gt;$E124,($E125-$E$2) / ($N125/60),($E125-$E124) / (($N125-$N124)/60))</f>
        <v>1161.9108280254784</v>
      </c>
      <c r="U125" s="5">
        <f t="shared" si="13"/>
        <v>5.9025787817274153</v>
      </c>
    </row>
    <row r="126" spans="1:21" x14ac:dyDescent="0.25">
      <c r="A126" t="s">
        <v>21</v>
      </c>
      <c r="B126" s="7">
        <v>0.60643518518518513</v>
      </c>
      <c r="C126">
        <v>41.451166666667</v>
      </c>
      <c r="D126">
        <v>-92.690333333333001</v>
      </c>
      <c r="E126">
        <v>92627</v>
      </c>
      <c r="F126">
        <v>247</v>
      </c>
      <c r="G126">
        <v>23</v>
      </c>
      <c r="H126" t="s">
        <v>22</v>
      </c>
      <c r="I126">
        <v>7.6</v>
      </c>
      <c r="J126">
        <v>22.2</v>
      </c>
      <c r="K126">
        <v>18.7</v>
      </c>
      <c r="L126">
        <v>0</v>
      </c>
      <c r="M126" t="s">
        <v>147</v>
      </c>
      <c r="N126" s="4">
        <f t="shared" si="8"/>
        <v>4739.9999999999927</v>
      </c>
      <c r="O126" s="6">
        <f t="shared" si="9"/>
        <v>5.4861111111111027E-2</v>
      </c>
      <c r="P126" s="5">
        <f t="shared" si="10"/>
        <v>17.722897908152216</v>
      </c>
      <c r="Q126" s="5">
        <f t="shared" si="15"/>
        <v>11.011236470334971</v>
      </c>
      <c r="R126" s="5">
        <f t="shared" si="12"/>
        <v>28233.052913923431</v>
      </c>
      <c r="S126" s="5">
        <f t="shared" si="14"/>
        <v>0</v>
      </c>
      <c r="T126" s="4">
        <f>IF($E126&gt;$E125,($E126-$E$2) / ($N126/60),($E126-$E125) / (($N126-$N125)/60))</f>
        <v>1161.5949367088626</v>
      </c>
      <c r="U126" s="5">
        <f t="shared" si="13"/>
        <v>5.9009740343252792</v>
      </c>
    </row>
    <row r="127" spans="1:21" x14ac:dyDescent="0.25">
      <c r="A127" t="s">
        <v>21</v>
      </c>
      <c r="B127" s="7">
        <v>0.60712962962962969</v>
      </c>
      <c r="C127">
        <v>41.449833333332997</v>
      </c>
      <c r="D127">
        <v>-92.699666666667</v>
      </c>
      <c r="E127">
        <v>93583</v>
      </c>
      <c r="F127">
        <v>258</v>
      </c>
      <c r="G127">
        <v>32</v>
      </c>
      <c r="H127" t="s">
        <v>22</v>
      </c>
      <c r="I127">
        <v>7.6</v>
      </c>
      <c r="J127">
        <v>22.8</v>
      </c>
      <c r="K127">
        <v>17.899999999999999</v>
      </c>
      <c r="L127">
        <v>0</v>
      </c>
      <c r="M127" t="s">
        <v>148</v>
      </c>
      <c r="N127" s="4">
        <f t="shared" si="8"/>
        <v>4800.0000000000018</v>
      </c>
      <c r="O127" s="6">
        <f t="shared" si="9"/>
        <v>5.555555555555558E-2</v>
      </c>
      <c r="P127" s="5">
        <f t="shared" si="10"/>
        <v>16.94386305446595</v>
      </c>
      <c r="Q127" s="5">
        <f t="shared" si="15"/>
        <v>10.527222115739693</v>
      </c>
      <c r="R127" s="5">
        <f t="shared" si="12"/>
        <v>28524.445257254327</v>
      </c>
      <c r="S127" s="5">
        <f t="shared" si="14"/>
        <v>0</v>
      </c>
      <c r="T127" s="4">
        <f>IF($E127&gt;$E126,($E127-$E$2) / ($N127/60),($E127-$E126) / (($N127-$N126)/60))</f>
        <v>1159.0249999999996</v>
      </c>
      <c r="U127" s="5">
        <f t="shared" si="13"/>
        <v>5.8879185970901382</v>
      </c>
    </row>
    <row r="128" spans="1:21" x14ac:dyDescent="0.25">
      <c r="A128" t="s">
        <v>21</v>
      </c>
      <c r="B128" s="7">
        <v>0.60747685185185185</v>
      </c>
      <c r="C128">
        <v>41.449333333333001</v>
      </c>
      <c r="D128">
        <v>-92.705333333333002</v>
      </c>
      <c r="E128">
        <v>94096</v>
      </c>
      <c r="F128">
        <v>264</v>
      </c>
      <c r="G128">
        <v>36</v>
      </c>
      <c r="H128" t="s">
        <v>22</v>
      </c>
      <c r="I128">
        <v>7.6</v>
      </c>
      <c r="J128">
        <v>23.2</v>
      </c>
      <c r="K128">
        <v>17.7</v>
      </c>
      <c r="L128">
        <v>0</v>
      </c>
      <c r="M128" t="s">
        <v>149</v>
      </c>
      <c r="N128" s="4">
        <f t="shared" si="8"/>
        <v>4829.9999999999973</v>
      </c>
      <c r="O128" s="6">
        <f t="shared" si="9"/>
        <v>5.5902777777777746E-2</v>
      </c>
      <c r="P128" s="5">
        <f t="shared" si="10"/>
        <v>16.484218663389164</v>
      </c>
      <c r="Q128" s="5">
        <f t="shared" si="15"/>
        <v>10.241645055563687</v>
      </c>
      <c r="R128" s="5">
        <f t="shared" si="12"/>
        <v>28680.809558644232</v>
      </c>
      <c r="S128" s="5">
        <f t="shared" si="14"/>
        <v>0</v>
      </c>
      <c r="T128" s="4">
        <f>IF($E128&gt;$E127,($E128-$E$2) / ($N128/60),($E128-$E127) / (($N128-$N127)/60))</f>
        <v>1158.1987577639757</v>
      </c>
      <c r="U128" s="5">
        <f t="shared" si="13"/>
        <v>5.8837212354912198</v>
      </c>
    </row>
    <row r="129" spans="1:21" x14ac:dyDescent="0.25">
      <c r="A129" t="s">
        <v>21</v>
      </c>
      <c r="B129" s="7">
        <v>0.60817129629629629</v>
      </c>
      <c r="C129">
        <v>41.447499999999998</v>
      </c>
      <c r="D129">
        <v>-92.715000000000003</v>
      </c>
      <c r="E129">
        <v>95368</v>
      </c>
      <c r="F129">
        <v>251</v>
      </c>
      <c r="G129">
        <v>19</v>
      </c>
      <c r="H129" t="s">
        <v>22</v>
      </c>
      <c r="I129">
        <v>7.6</v>
      </c>
      <c r="J129">
        <v>23.8</v>
      </c>
      <c r="K129">
        <v>16.7</v>
      </c>
      <c r="L129">
        <v>0</v>
      </c>
      <c r="M129" t="s">
        <v>150</v>
      </c>
      <c r="N129" s="4">
        <f t="shared" si="8"/>
        <v>4889.9999999999973</v>
      </c>
      <c r="O129" s="6">
        <f t="shared" si="9"/>
        <v>5.6597222222222188E-2</v>
      </c>
      <c r="P129" s="5">
        <f t="shared" si="10"/>
        <v>15.660813102321978</v>
      </c>
      <c r="Q129" s="5">
        <f t="shared" si="15"/>
        <v>9.7300631804726443</v>
      </c>
      <c r="R129" s="5">
        <f t="shared" si="12"/>
        <v>29068.519873201658</v>
      </c>
      <c r="S129" s="5">
        <f t="shared" si="14"/>
        <v>0</v>
      </c>
      <c r="T129" s="4">
        <f>IF($E129&gt;$E128,($E129-$E$2) / ($N129/60),($E129-$E128) / (($N129-$N128)/60))</f>
        <v>1159.5950920245405</v>
      </c>
      <c r="U129" s="5">
        <f t="shared" si="13"/>
        <v>5.8908146997914148</v>
      </c>
    </row>
    <row r="130" spans="1:21" x14ac:dyDescent="0.25">
      <c r="A130" t="s">
        <v>21</v>
      </c>
      <c r="B130" s="7">
        <v>0.60851851851851857</v>
      </c>
      <c r="C130">
        <v>41.447000000000003</v>
      </c>
      <c r="D130">
        <v>-92.720500000000001</v>
      </c>
      <c r="E130">
        <v>96149</v>
      </c>
      <c r="F130">
        <v>268</v>
      </c>
      <c r="G130">
        <v>31</v>
      </c>
      <c r="H130" t="s">
        <v>22</v>
      </c>
      <c r="I130">
        <v>7.6</v>
      </c>
      <c r="J130">
        <v>24.1</v>
      </c>
      <c r="K130">
        <v>16.2</v>
      </c>
      <c r="L130">
        <v>0</v>
      </c>
      <c r="M130" t="s">
        <v>151</v>
      </c>
      <c r="N130" s="4">
        <f t="shared" ref="N130:N172" si="16">($B130-$B$2) *86400</f>
        <v>4920.0000000000018</v>
      </c>
      <c r="O130" s="6">
        <f t="shared" ref="O130:O172" si="17">($B130-$B$2)</f>
        <v>5.6944444444444464E-2</v>
      </c>
      <c r="P130" s="5">
        <f t="shared" ref="P130:P172" si="18">ACOS(COS(RADIANS(90-$C$2)) *COS(RADIANS(90-$C130)) +SIN(RADIANS(90-$C$2)) *SIN(RADIANS(90-$C130)) *COS(RADIANS($D$2-$D130))) *6371</f>
        <v>15.215853082426401</v>
      </c>
      <c r="Q130" s="5">
        <f t="shared" ref="Q130:Q161" si="19">$P130 * 0.6213</f>
        <v>9.453609520111522</v>
      </c>
      <c r="R130" s="5">
        <f t="shared" ref="R130:R172" si="20">$E130 / 3.2808</f>
        <v>29306.571567910265</v>
      </c>
      <c r="S130" s="5">
        <f t="shared" si="14"/>
        <v>0</v>
      </c>
      <c r="T130" s="4">
        <f>IF($E130&gt;$E129,($E130-$E$2) / ($N130/60),($E130-$E129) / (($N130-$N129)/60))</f>
        <v>1162.0487804878044</v>
      </c>
      <c r="U130" s="5">
        <f t="shared" ref="U130:U172" si="21">$T130 / 3.2808 / 60</f>
        <v>5.9032795887578446</v>
      </c>
    </row>
    <row r="131" spans="1:21" x14ac:dyDescent="0.25">
      <c r="A131" t="s">
        <v>21</v>
      </c>
      <c r="B131" s="7">
        <v>0.60886574074074074</v>
      </c>
      <c r="C131">
        <v>41.446833333332997</v>
      </c>
      <c r="D131">
        <v>-92.726166666666998</v>
      </c>
      <c r="E131">
        <v>96944</v>
      </c>
      <c r="F131">
        <v>268</v>
      </c>
      <c r="G131">
        <v>40</v>
      </c>
      <c r="H131" t="s">
        <v>22</v>
      </c>
      <c r="I131">
        <v>7.6</v>
      </c>
      <c r="J131">
        <v>24.4</v>
      </c>
      <c r="K131">
        <v>15.7</v>
      </c>
      <c r="L131">
        <v>0</v>
      </c>
      <c r="M131" t="s">
        <v>152</v>
      </c>
      <c r="N131" s="4">
        <f t="shared" si="16"/>
        <v>4949.9999999999964</v>
      </c>
      <c r="O131" s="6">
        <f t="shared" si="17"/>
        <v>5.729166666666663E-2</v>
      </c>
      <c r="P131" s="5">
        <f t="shared" si="18"/>
        <v>14.773778901667031</v>
      </c>
      <c r="Q131" s="5">
        <f t="shared" si="19"/>
        <v>9.1789488316057266</v>
      </c>
      <c r="R131" s="5">
        <f t="shared" si="20"/>
        <v>29548.890514508654</v>
      </c>
      <c r="S131" s="5">
        <f t="shared" ref="S131:S191" si="22">$L131 / 3.2808</f>
        <v>0</v>
      </c>
      <c r="T131" s="4">
        <f>IF($E131&gt;$E130,($E131-$E$2) / ($N131/60),($E131-$E130) / (($N131-$N130)/60))</f>
        <v>1164.642424242425</v>
      </c>
      <c r="U131" s="5">
        <f t="shared" si="21"/>
        <v>5.916455459249903</v>
      </c>
    </row>
    <row r="132" spans="1:21" x14ac:dyDescent="0.25">
      <c r="A132" t="s">
        <v>21</v>
      </c>
      <c r="B132" s="7">
        <v>0.6092129629629629</v>
      </c>
      <c r="C132">
        <v>41.446833333332997</v>
      </c>
      <c r="D132">
        <v>-92.731666666666996</v>
      </c>
      <c r="E132">
        <v>97694</v>
      </c>
      <c r="F132">
        <v>272</v>
      </c>
      <c r="G132">
        <v>31</v>
      </c>
      <c r="H132" t="s">
        <v>22</v>
      </c>
      <c r="I132">
        <v>7.6</v>
      </c>
      <c r="J132">
        <v>24.7</v>
      </c>
      <c r="K132">
        <v>15.3</v>
      </c>
      <c r="L132">
        <v>0</v>
      </c>
      <c r="M132" t="s">
        <v>153</v>
      </c>
      <c r="N132" s="4">
        <f t="shared" si="16"/>
        <v>4979.9999999999918</v>
      </c>
      <c r="O132" s="6">
        <f t="shared" si="17"/>
        <v>5.7638888888888795E-2</v>
      </c>
      <c r="P132" s="5">
        <f t="shared" si="18"/>
        <v>14.353896915078689</v>
      </c>
      <c r="Q132" s="5">
        <f t="shared" si="19"/>
        <v>8.9180761533383883</v>
      </c>
      <c r="R132" s="5">
        <f t="shared" si="20"/>
        <v>29777.493294318458</v>
      </c>
      <c r="S132" s="5">
        <f t="shared" si="22"/>
        <v>0</v>
      </c>
      <c r="T132" s="4">
        <f>IF($E132&gt;$E131,($E132-$E$2) / ($N132/60),($E132-$E131) / (($N132-$N131)/60))</f>
        <v>1166.6626506024115</v>
      </c>
      <c r="U132" s="5">
        <f t="shared" si="21"/>
        <v>5.9267183339551917</v>
      </c>
    </row>
    <row r="133" spans="1:21" x14ac:dyDescent="0.25">
      <c r="A133" t="s">
        <v>21</v>
      </c>
      <c r="B133" s="7">
        <v>0.60956018518518518</v>
      </c>
      <c r="C133">
        <v>41.446833333332997</v>
      </c>
      <c r="D133">
        <v>-92.737333333332998</v>
      </c>
      <c r="E133">
        <v>98352</v>
      </c>
      <c r="F133">
        <v>259</v>
      </c>
      <c r="G133">
        <v>25</v>
      </c>
      <c r="H133" t="s">
        <v>22</v>
      </c>
      <c r="I133">
        <v>7.6</v>
      </c>
      <c r="J133">
        <v>25</v>
      </c>
      <c r="K133">
        <v>14.9</v>
      </c>
      <c r="L133">
        <v>0</v>
      </c>
      <c r="M133" t="s">
        <v>154</v>
      </c>
      <c r="N133" s="4">
        <f t="shared" si="16"/>
        <v>5009.9999999999964</v>
      </c>
      <c r="O133" s="6">
        <f t="shared" si="17"/>
        <v>5.7986111111111072E-2</v>
      </c>
      <c r="P133" s="5">
        <f t="shared" si="18"/>
        <v>13.923846542968114</v>
      </c>
      <c r="Q133" s="5">
        <f t="shared" si="19"/>
        <v>8.650885857146088</v>
      </c>
      <c r="R133" s="5">
        <f t="shared" si="20"/>
        <v>29978.054133138259</v>
      </c>
      <c r="S133" s="5">
        <f t="shared" si="22"/>
        <v>0</v>
      </c>
      <c r="T133" s="4">
        <f>IF($E133&gt;$E132,($E133-$E$2) / ($N133/60),($E133-$E132) / (($N133-$N132)/60))</f>
        <v>1167.5568862275456</v>
      </c>
      <c r="U133" s="5">
        <f t="shared" si="21"/>
        <v>5.9312611061709823</v>
      </c>
    </row>
    <row r="134" spans="1:21" x14ac:dyDescent="0.25">
      <c r="A134" t="s">
        <v>21</v>
      </c>
      <c r="B134" s="7">
        <v>0.60990740740740745</v>
      </c>
      <c r="C134">
        <v>41.447166666667002</v>
      </c>
      <c r="D134">
        <v>-92.742333333332994</v>
      </c>
      <c r="E134">
        <v>98885</v>
      </c>
      <c r="F134">
        <v>277</v>
      </c>
      <c r="G134">
        <v>28</v>
      </c>
      <c r="H134" t="s">
        <v>22</v>
      </c>
      <c r="I134">
        <v>7.6</v>
      </c>
      <c r="J134">
        <v>25.3</v>
      </c>
      <c r="K134">
        <v>14.7</v>
      </c>
      <c r="L134">
        <v>0</v>
      </c>
      <c r="M134" t="s">
        <v>155</v>
      </c>
      <c r="N134" s="4">
        <f t="shared" si="16"/>
        <v>5040.0000000000009</v>
      </c>
      <c r="O134" s="6">
        <f t="shared" si="17"/>
        <v>5.8333333333333348E-2</v>
      </c>
      <c r="P134" s="5">
        <f t="shared" si="18"/>
        <v>13.562775300660508</v>
      </c>
      <c r="Q134" s="5">
        <f t="shared" si="19"/>
        <v>8.4265522943003734</v>
      </c>
      <c r="R134" s="5">
        <f t="shared" si="20"/>
        <v>30140.514508656423</v>
      </c>
      <c r="S134" s="5">
        <f t="shared" si="22"/>
        <v>0</v>
      </c>
      <c r="T134" s="4">
        <f>IF($E134&gt;$E133,($E134-$E$2) / ($N134/60),($E134-$E133) / (($N134-$N133)/60))</f>
        <v>1166.9523809523807</v>
      </c>
      <c r="U134" s="5">
        <f t="shared" si="21"/>
        <v>5.9281901820307068</v>
      </c>
    </row>
    <row r="135" spans="1:21" x14ac:dyDescent="0.25">
      <c r="A135" t="s">
        <v>21</v>
      </c>
      <c r="B135" s="7">
        <v>0.61060185185185178</v>
      </c>
      <c r="C135">
        <v>41.446666666666999</v>
      </c>
      <c r="D135">
        <v>-92.753166666666999</v>
      </c>
      <c r="E135">
        <v>99750</v>
      </c>
      <c r="F135">
        <v>289</v>
      </c>
      <c r="G135">
        <v>28</v>
      </c>
      <c r="H135" t="s">
        <v>22</v>
      </c>
      <c r="I135">
        <v>7.6</v>
      </c>
      <c r="J135">
        <v>26</v>
      </c>
      <c r="K135">
        <v>14.1</v>
      </c>
      <c r="L135">
        <v>0</v>
      </c>
      <c r="M135" t="s">
        <v>156</v>
      </c>
      <c r="N135" s="4">
        <f t="shared" si="16"/>
        <v>5099.9999999999918</v>
      </c>
      <c r="O135" s="6">
        <f t="shared" si="17"/>
        <v>5.9027777777777679E-2</v>
      </c>
      <c r="P135" s="5">
        <f t="shared" si="18"/>
        <v>12.729690918184124</v>
      </c>
      <c r="Q135" s="5">
        <f t="shared" si="19"/>
        <v>7.9089569674677955</v>
      </c>
      <c r="R135" s="5">
        <f t="shared" si="20"/>
        <v>30404.16971470373</v>
      </c>
      <c r="S135" s="5">
        <f t="shared" si="22"/>
        <v>0</v>
      </c>
      <c r="T135" s="4">
        <f>IF($E135&gt;$E134,($E135-$E$2) / ($N135/60),($E135-$E134) / (($N135-$N134)/60))</f>
        <v>1163.4000000000019</v>
      </c>
      <c r="U135" s="5">
        <f t="shared" si="21"/>
        <v>5.9101438673494364</v>
      </c>
    </row>
    <row r="136" spans="1:21" x14ac:dyDescent="0.25">
      <c r="A136" t="s">
        <v>21</v>
      </c>
      <c r="B136" s="7">
        <v>0.61094907407407406</v>
      </c>
      <c r="C136">
        <v>41.445333333332997</v>
      </c>
      <c r="D136">
        <v>-92.757833333332997</v>
      </c>
      <c r="E136">
        <v>100166</v>
      </c>
      <c r="F136">
        <v>250</v>
      </c>
      <c r="G136">
        <v>32</v>
      </c>
      <c r="H136" t="s">
        <v>22</v>
      </c>
      <c r="I136">
        <v>7.6</v>
      </c>
      <c r="J136">
        <v>26.4</v>
      </c>
      <c r="K136">
        <v>13.9</v>
      </c>
      <c r="L136">
        <v>0</v>
      </c>
      <c r="M136" t="s">
        <v>157</v>
      </c>
      <c r="N136" s="4">
        <f t="shared" si="16"/>
        <v>5129.9999999999964</v>
      </c>
      <c r="O136" s="6">
        <f t="shared" si="17"/>
        <v>5.9374999999999956E-2</v>
      </c>
      <c r="P136" s="5">
        <f t="shared" si="18"/>
        <v>12.316100140821657</v>
      </c>
      <c r="Q136" s="5">
        <f t="shared" si="19"/>
        <v>7.6519930174924955</v>
      </c>
      <c r="R136" s="5">
        <f t="shared" si="20"/>
        <v>30530.968056571568</v>
      </c>
      <c r="S136" s="5">
        <f t="shared" si="22"/>
        <v>0</v>
      </c>
      <c r="T136" s="4">
        <f>IF($E136&gt;$E135,($E136-$E$2) / ($N136/60),($E136-$E135) / (($N136-$N135)/60))</f>
        <v>1161.4619883040943</v>
      </c>
      <c r="U136" s="5">
        <f t="shared" si="21"/>
        <v>5.9002986482163617</v>
      </c>
    </row>
    <row r="137" spans="1:21" x14ac:dyDescent="0.25">
      <c r="A137" t="s">
        <v>21</v>
      </c>
      <c r="B137" s="7">
        <v>0.61129629629629634</v>
      </c>
      <c r="C137">
        <v>41.443666666666999</v>
      </c>
      <c r="D137">
        <v>-92.763499999999993</v>
      </c>
      <c r="E137">
        <v>100682</v>
      </c>
      <c r="F137">
        <v>251</v>
      </c>
      <c r="G137">
        <v>39</v>
      </c>
      <c r="H137" t="s">
        <v>22</v>
      </c>
      <c r="I137">
        <v>7.6</v>
      </c>
      <c r="J137">
        <v>26.7</v>
      </c>
      <c r="K137">
        <v>13.6</v>
      </c>
      <c r="L137">
        <v>0</v>
      </c>
      <c r="M137" t="s">
        <v>158</v>
      </c>
      <c r="N137" s="4">
        <f t="shared" si="16"/>
        <v>5160.0000000000009</v>
      </c>
      <c r="O137" s="6">
        <f t="shared" si="17"/>
        <v>5.9722222222222232E-2</v>
      </c>
      <c r="P137" s="5">
        <f t="shared" si="18"/>
        <v>11.81166417836824</v>
      </c>
      <c r="Q137" s="5">
        <f t="shared" si="19"/>
        <v>7.3385869540201867</v>
      </c>
      <c r="R137" s="5">
        <f t="shared" si="20"/>
        <v>30688.24676908071</v>
      </c>
      <c r="S137" s="5">
        <f t="shared" si="22"/>
        <v>0</v>
      </c>
      <c r="T137" s="4">
        <f>IF($E137&gt;$E136,($E137-$E$2) / ($N137/60),($E137-$E136) / (($N137-$N136)/60))</f>
        <v>1160.7093023255811</v>
      </c>
      <c r="U137" s="5">
        <f t="shared" si="21"/>
        <v>5.8964749569494286</v>
      </c>
    </row>
    <row r="138" spans="1:21" x14ac:dyDescent="0.25">
      <c r="A138" t="s">
        <v>21</v>
      </c>
      <c r="B138" s="7">
        <v>0.6116435185185185</v>
      </c>
      <c r="C138">
        <v>41.442166666666999</v>
      </c>
      <c r="D138">
        <v>-92.770166666666995</v>
      </c>
      <c r="E138">
        <v>101337</v>
      </c>
      <c r="F138">
        <v>266</v>
      </c>
      <c r="G138">
        <v>41</v>
      </c>
      <c r="H138" t="s">
        <v>22</v>
      </c>
      <c r="I138">
        <v>7.6</v>
      </c>
      <c r="J138">
        <v>27.1</v>
      </c>
      <c r="K138">
        <v>13.3</v>
      </c>
      <c r="L138">
        <v>0</v>
      </c>
      <c r="M138" t="s">
        <v>159</v>
      </c>
      <c r="N138" s="4">
        <f t="shared" si="16"/>
        <v>5189.9999999999964</v>
      </c>
      <c r="O138" s="6">
        <f t="shared" si="17"/>
        <v>6.0069444444444398E-2</v>
      </c>
      <c r="P138" s="5">
        <f t="shared" si="18"/>
        <v>11.242743910851049</v>
      </c>
      <c r="Q138" s="5">
        <f t="shared" si="19"/>
        <v>6.9851167918117563</v>
      </c>
      <c r="R138" s="5">
        <f t="shared" si="20"/>
        <v>30887.893196781271</v>
      </c>
      <c r="S138" s="5">
        <f t="shared" si="22"/>
        <v>0</v>
      </c>
      <c r="T138" s="4">
        <f>IF($E138&gt;$E137,($E138-$E$2) / ($N138/60),($E138-$E137) / (($N138-$N137)/60))</f>
        <v>1161.5722543352608</v>
      </c>
      <c r="U138" s="5">
        <f t="shared" si="21"/>
        <v>5.9008588064662115</v>
      </c>
    </row>
    <row r="139" spans="1:21" x14ac:dyDescent="0.25">
      <c r="A139" t="s">
        <v>21</v>
      </c>
      <c r="B139" s="7">
        <v>0.61199074074074067</v>
      </c>
      <c r="C139">
        <v>41.441333333332999</v>
      </c>
      <c r="D139">
        <v>-92.776833333333002</v>
      </c>
      <c r="E139">
        <v>102098</v>
      </c>
      <c r="F139">
        <v>260</v>
      </c>
      <c r="G139">
        <v>44</v>
      </c>
      <c r="H139" t="s">
        <v>22</v>
      </c>
      <c r="I139">
        <v>7.6</v>
      </c>
      <c r="J139">
        <v>27.4</v>
      </c>
      <c r="K139">
        <v>13</v>
      </c>
      <c r="L139">
        <v>0</v>
      </c>
      <c r="M139" t="s">
        <v>160</v>
      </c>
      <c r="N139" s="4">
        <f t="shared" si="16"/>
        <v>5219.9999999999909</v>
      </c>
      <c r="O139" s="6">
        <f t="shared" si="17"/>
        <v>6.0416666666666563E-2</v>
      </c>
      <c r="P139" s="5">
        <f t="shared" si="18"/>
        <v>10.711094278496653</v>
      </c>
      <c r="Q139" s="5">
        <f t="shared" si="19"/>
        <v>6.6548028752299695</v>
      </c>
      <c r="R139" s="5">
        <f t="shared" si="20"/>
        <v>31119.848817361617</v>
      </c>
      <c r="S139" s="5">
        <f t="shared" si="22"/>
        <v>0</v>
      </c>
      <c r="T139" s="4">
        <f>IF($E139&gt;$E138,($E139-$E$2) / ($N139/60),($E139-$E138) / (($N139-$N138)/60))</f>
        <v>1163.6436781609216</v>
      </c>
      <c r="U139" s="5">
        <f t="shared" si="21"/>
        <v>5.9113817674597735</v>
      </c>
    </row>
    <row r="140" spans="1:21" x14ac:dyDescent="0.25">
      <c r="A140" t="s">
        <v>21</v>
      </c>
      <c r="B140" s="7">
        <v>0.61268518518518522</v>
      </c>
      <c r="C140">
        <v>41.438833333333001</v>
      </c>
      <c r="D140">
        <v>-92.788333333333</v>
      </c>
      <c r="E140">
        <v>103512</v>
      </c>
      <c r="F140">
        <v>245</v>
      </c>
      <c r="G140">
        <v>29</v>
      </c>
      <c r="H140" t="s">
        <v>22</v>
      </c>
      <c r="I140">
        <v>7.6</v>
      </c>
      <c r="J140">
        <v>28.2</v>
      </c>
      <c r="K140">
        <v>12.4</v>
      </c>
      <c r="L140">
        <v>0</v>
      </c>
      <c r="M140" t="s">
        <v>161</v>
      </c>
      <c r="N140" s="4">
        <f t="shared" si="16"/>
        <v>5280</v>
      </c>
      <c r="O140" s="6">
        <f t="shared" si="17"/>
        <v>6.1111111111111116E-2</v>
      </c>
      <c r="P140" s="5">
        <f t="shared" si="18"/>
        <v>9.7416511327122226</v>
      </c>
      <c r="Q140" s="5">
        <f t="shared" si="19"/>
        <v>6.0524878487541036</v>
      </c>
      <c r="R140" s="5">
        <f t="shared" si="20"/>
        <v>31550.841258229699</v>
      </c>
      <c r="S140" s="5">
        <f t="shared" si="22"/>
        <v>0</v>
      </c>
      <c r="T140" s="4">
        <f>IF($E140&gt;$E139,($E140-$E$2) / ($N140/60),($E140-$E139) / (($N140-$N139)/60))</f>
        <v>1166.4886363636363</v>
      </c>
      <c r="U140" s="5">
        <f t="shared" si="21"/>
        <v>5.9258343308727355</v>
      </c>
    </row>
    <row r="141" spans="1:21" x14ac:dyDescent="0.25">
      <c r="A141" t="s">
        <v>21</v>
      </c>
      <c r="B141" s="7">
        <v>0.61303240740740739</v>
      </c>
      <c r="C141">
        <v>41.437666666666999</v>
      </c>
      <c r="D141">
        <v>-92.793999999999997</v>
      </c>
      <c r="E141">
        <v>104096</v>
      </c>
      <c r="F141">
        <v>247</v>
      </c>
      <c r="G141">
        <v>27</v>
      </c>
      <c r="H141" t="s">
        <v>22</v>
      </c>
      <c r="I141">
        <v>7.6</v>
      </c>
      <c r="J141">
        <v>28.5</v>
      </c>
      <c r="K141">
        <v>12.1</v>
      </c>
      <c r="L141">
        <v>0</v>
      </c>
      <c r="M141" t="s">
        <v>162</v>
      </c>
      <c r="N141" s="4">
        <f t="shared" si="16"/>
        <v>5309.9999999999955</v>
      </c>
      <c r="O141" s="6">
        <f t="shared" si="17"/>
        <v>6.1458333333333282E-2</v>
      </c>
      <c r="P141" s="5">
        <f t="shared" si="18"/>
        <v>9.2699723365497384</v>
      </c>
      <c r="Q141" s="5">
        <f t="shared" si="19"/>
        <v>5.7594338126983518</v>
      </c>
      <c r="R141" s="5">
        <f t="shared" si="20"/>
        <v>31728.84662277493</v>
      </c>
      <c r="S141" s="5">
        <f t="shared" si="22"/>
        <v>0</v>
      </c>
      <c r="T141" s="4">
        <f>IF($E141&gt;$E140,($E141-$E$2) / ($N141/60),($E141-$E140) / (($N141-$N140)/60))</f>
        <v>1166.4971751412438</v>
      </c>
      <c r="U141" s="5">
        <f t="shared" si="21"/>
        <v>5.9258777083904528</v>
      </c>
    </row>
    <row r="142" spans="1:21" x14ac:dyDescent="0.25">
      <c r="A142" t="s">
        <v>21</v>
      </c>
      <c r="B142" s="7">
        <v>0.61337962962962966</v>
      </c>
      <c r="C142">
        <v>41.436666666667001</v>
      </c>
      <c r="D142">
        <v>-92.799666666666994</v>
      </c>
      <c r="E142">
        <v>104595</v>
      </c>
      <c r="F142">
        <v>252</v>
      </c>
      <c r="G142">
        <v>27</v>
      </c>
      <c r="H142" t="s">
        <v>22</v>
      </c>
      <c r="I142">
        <v>7.6</v>
      </c>
      <c r="J142">
        <v>28.9</v>
      </c>
      <c r="K142">
        <v>11.9</v>
      </c>
      <c r="L142">
        <v>0</v>
      </c>
      <c r="M142" t="s">
        <v>163</v>
      </c>
      <c r="N142" s="4">
        <f t="shared" si="16"/>
        <v>5340</v>
      </c>
      <c r="O142" s="6">
        <f t="shared" si="17"/>
        <v>6.1805555555555558E-2</v>
      </c>
      <c r="P142" s="5">
        <f t="shared" si="18"/>
        <v>8.8102012924255693</v>
      </c>
      <c r="Q142" s="5">
        <f t="shared" si="19"/>
        <v>5.4737780629840058</v>
      </c>
      <c r="R142" s="5">
        <f t="shared" si="20"/>
        <v>31880.943672275054</v>
      </c>
      <c r="S142" s="5">
        <f t="shared" si="22"/>
        <v>0</v>
      </c>
      <c r="T142" s="4">
        <f>IF($E142&gt;$E141,($E142-$E$2) / ($N142/60),($E142-$E141) / (($N142-$N141)/60))</f>
        <v>1165.5505617977528</v>
      </c>
      <c r="U142" s="5">
        <f t="shared" si="21"/>
        <v>5.9210688541298504</v>
      </c>
    </row>
    <row r="143" spans="1:21" x14ac:dyDescent="0.25">
      <c r="A143" t="s">
        <v>21</v>
      </c>
      <c r="B143" s="7">
        <v>0.61372685185185183</v>
      </c>
      <c r="C143">
        <v>41.436166666666999</v>
      </c>
      <c r="D143">
        <v>-92.804500000000004</v>
      </c>
      <c r="E143">
        <v>105089</v>
      </c>
      <c r="F143">
        <v>263</v>
      </c>
      <c r="G143">
        <v>22</v>
      </c>
      <c r="H143" t="s">
        <v>22</v>
      </c>
      <c r="I143">
        <v>7.6</v>
      </c>
      <c r="J143">
        <v>29.3</v>
      </c>
      <c r="K143">
        <v>11.7</v>
      </c>
      <c r="L143">
        <v>0</v>
      </c>
      <c r="M143" t="s">
        <v>164</v>
      </c>
      <c r="N143" s="4">
        <f t="shared" si="16"/>
        <v>5369.9999999999955</v>
      </c>
      <c r="O143" s="6">
        <f t="shared" si="17"/>
        <v>6.2152777777777724E-2</v>
      </c>
      <c r="P143" s="5">
        <f t="shared" si="18"/>
        <v>8.4419425080844395</v>
      </c>
      <c r="Q143" s="5">
        <f t="shared" si="19"/>
        <v>5.2449788802728623</v>
      </c>
      <c r="R143" s="5">
        <f t="shared" si="20"/>
        <v>32031.516703243109</v>
      </c>
      <c r="S143" s="5">
        <f t="shared" si="22"/>
        <v>0</v>
      </c>
      <c r="T143" s="4">
        <f>IF($E143&gt;$E142,($E143-$E$2) / ($N143/60),($E143-$E142) / (($N143-$N142)/60))</f>
        <v>1164.5586592178781</v>
      </c>
      <c r="U143" s="5">
        <f t="shared" si="21"/>
        <v>5.916029927750742</v>
      </c>
    </row>
    <row r="144" spans="1:21" x14ac:dyDescent="0.25">
      <c r="A144" t="s">
        <v>21</v>
      </c>
      <c r="B144" s="7">
        <v>0.61442129629629627</v>
      </c>
      <c r="C144">
        <v>41.437166666666997</v>
      </c>
      <c r="D144">
        <v>-92.813000000000002</v>
      </c>
      <c r="E144">
        <v>106204</v>
      </c>
      <c r="F144">
        <v>277</v>
      </c>
      <c r="G144">
        <v>22</v>
      </c>
      <c r="H144" t="s">
        <v>22</v>
      </c>
      <c r="I144">
        <v>7.6</v>
      </c>
      <c r="J144">
        <v>30</v>
      </c>
      <c r="K144">
        <v>11.1</v>
      </c>
      <c r="L144">
        <v>0</v>
      </c>
      <c r="M144" t="s">
        <v>165</v>
      </c>
      <c r="N144" s="4">
        <f t="shared" si="16"/>
        <v>5429.9999999999955</v>
      </c>
      <c r="O144" s="6">
        <f t="shared" si="17"/>
        <v>6.2847222222222165E-2</v>
      </c>
      <c r="P144" s="5">
        <f t="shared" si="18"/>
        <v>7.9277873045353218</v>
      </c>
      <c r="Q144" s="5">
        <f t="shared" si="19"/>
        <v>4.925534252307795</v>
      </c>
      <c r="R144" s="5">
        <f t="shared" si="20"/>
        <v>32371.372835893682</v>
      </c>
      <c r="S144" s="5">
        <f t="shared" si="22"/>
        <v>0</v>
      </c>
      <c r="T144" s="4">
        <f>IF($E144&gt;$E143,($E144-$E$2) / ($N144/60),($E144-$E143) / (($N144-$N143)/60))</f>
        <v>1164.0110497237579</v>
      </c>
      <c r="U144" s="5">
        <f t="shared" si="21"/>
        <v>5.9132480376928278</v>
      </c>
    </row>
    <row r="145" spans="1:21" x14ac:dyDescent="0.25">
      <c r="A145" t="s">
        <v>21</v>
      </c>
      <c r="B145" s="7">
        <v>0.61511574074074071</v>
      </c>
      <c r="C145">
        <v>41.440666666666999</v>
      </c>
      <c r="D145">
        <v>-92.822833333332994</v>
      </c>
      <c r="E145">
        <v>107562</v>
      </c>
      <c r="F145">
        <v>297</v>
      </c>
      <c r="G145">
        <v>34</v>
      </c>
      <c r="H145" t="s">
        <v>22</v>
      </c>
      <c r="I145">
        <v>7.6</v>
      </c>
      <c r="J145">
        <v>30.8</v>
      </c>
      <c r="K145">
        <v>10.6</v>
      </c>
      <c r="L145">
        <v>0</v>
      </c>
      <c r="M145" t="s">
        <v>166</v>
      </c>
      <c r="N145" s="4">
        <f t="shared" si="16"/>
        <v>5489.9999999999945</v>
      </c>
      <c r="O145" s="6">
        <f t="shared" si="17"/>
        <v>6.3541666666666607E-2</v>
      </c>
      <c r="P145" s="5">
        <f t="shared" si="18"/>
        <v>7.5513648496111836</v>
      </c>
      <c r="Q145" s="5">
        <f t="shared" si="19"/>
        <v>4.6916629810634278</v>
      </c>
      <c r="R145" s="5">
        <f t="shared" si="20"/>
        <v>32785.296269202634</v>
      </c>
      <c r="S145" s="5">
        <f t="shared" si="22"/>
        <v>0</v>
      </c>
      <c r="T145" s="4">
        <f>IF($E145&gt;$E144,($E145-$E$2) / ($N145/60),($E145-$E144) / (($N145-$N144)/60))</f>
        <v>1166.1311475409848</v>
      </c>
      <c r="U145" s="5">
        <f t="shared" si="21"/>
        <v>5.9240182655703117</v>
      </c>
    </row>
    <row r="146" spans="1:21" x14ac:dyDescent="0.25">
      <c r="A146" t="s">
        <v>21</v>
      </c>
      <c r="B146" s="7">
        <v>0.61546296296296299</v>
      </c>
      <c r="C146">
        <v>41.442999999999998</v>
      </c>
      <c r="D146">
        <v>-92.828666666667004</v>
      </c>
      <c r="E146">
        <v>108260</v>
      </c>
      <c r="F146">
        <v>295</v>
      </c>
      <c r="G146">
        <v>37</v>
      </c>
      <c r="H146" t="s">
        <v>22</v>
      </c>
      <c r="I146">
        <v>7.6</v>
      </c>
      <c r="J146">
        <v>31.2</v>
      </c>
      <c r="K146">
        <v>10.4</v>
      </c>
      <c r="L146">
        <v>0</v>
      </c>
      <c r="M146" t="s">
        <v>167</v>
      </c>
      <c r="N146" s="4">
        <f t="shared" si="16"/>
        <v>5520</v>
      </c>
      <c r="O146" s="6">
        <f t="shared" si="17"/>
        <v>6.3888888888888884E-2</v>
      </c>
      <c r="P146" s="5">
        <f t="shared" si="18"/>
        <v>7.3929139437752482</v>
      </c>
      <c r="Q146" s="5">
        <f t="shared" si="19"/>
        <v>4.5932174332675615</v>
      </c>
      <c r="R146" s="5">
        <f t="shared" si="20"/>
        <v>32998.049256278951</v>
      </c>
      <c r="S146" s="5">
        <f t="shared" si="22"/>
        <v>0</v>
      </c>
      <c r="T146" s="4">
        <f>IF($E146&gt;$E145,($E146-$E$2) / ($N146/60),($E146-$E145) / (($N146-$N145)/60))</f>
        <v>1167.3804347826087</v>
      </c>
      <c r="U146" s="5">
        <f t="shared" si="21"/>
        <v>5.9303647219306708</v>
      </c>
    </row>
    <row r="147" spans="1:21" x14ac:dyDescent="0.25">
      <c r="A147" t="s">
        <v>21</v>
      </c>
      <c r="B147" s="7">
        <v>0.61581018518518515</v>
      </c>
      <c r="C147">
        <v>41.444833333333001</v>
      </c>
      <c r="D147">
        <v>-92.834833333332995</v>
      </c>
      <c r="E147">
        <v>108979</v>
      </c>
      <c r="F147">
        <v>303</v>
      </c>
      <c r="G147">
        <v>37</v>
      </c>
      <c r="H147" t="s">
        <v>22</v>
      </c>
      <c r="I147">
        <v>7.6</v>
      </c>
      <c r="J147">
        <v>31.6</v>
      </c>
      <c r="K147">
        <v>10.199999999999999</v>
      </c>
      <c r="L147">
        <v>0</v>
      </c>
      <c r="M147" t="s">
        <v>168</v>
      </c>
      <c r="N147" s="4">
        <f t="shared" si="16"/>
        <v>5549.9999999999945</v>
      </c>
      <c r="O147" s="6">
        <f t="shared" si="17"/>
        <v>6.4236111111111049E-2</v>
      </c>
      <c r="P147" s="5">
        <f t="shared" si="18"/>
        <v>7.2121392096229728</v>
      </c>
      <c r="Q147" s="5">
        <f t="shared" si="19"/>
        <v>4.4809020909387529</v>
      </c>
      <c r="R147" s="5">
        <f t="shared" si="20"/>
        <v>33217.203121189952</v>
      </c>
      <c r="S147" s="5">
        <f t="shared" si="22"/>
        <v>0</v>
      </c>
      <c r="T147" s="4">
        <f>IF($E147&gt;$E146,($E147-$E$2) / ($N147/60),($E147-$E146) / (($N147-$N146)/60))</f>
        <v>1168.8432432432444</v>
      </c>
      <c r="U147" s="5">
        <f t="shared" si="21"/>
        <v>5.9377958792735734</v>
      </c>
    </row>
    <row r="148" spans="1:21" x14ac:dyDescent="0.25">
      <c r="A148" t="s">
        <v>21</v>
      </c>
      <c r="B148" s="7">
        <v>0.61615740740740743</v>
      </c>
      <c r="C148">
        <v>41.446833333332997</v>
      </c>
      <c r="D148">
        <v>-92.840500000000006</v>
      </c>
      <c r="E148">
        <v>109639</v>
      </c>
      <c r="F148">
        <v>292</v>
      </c>
      <c r="G148">
        <v>31</v>
      </c>
      <c r="H148" t="s">
        <v>22</v>
      </c>
      <c r="I148">
        <v>7.6</v>
      </c>
      <c r="J148">
        <v>31.9</v>
      </c>
      <c r="K148">
        <v>10</v>
      </c>
      <c r="L148">
        <v>0</v>
      </c>
      <c r="M148" t="s">
        <v>169</v>
      </c>
      <c r="N148" s="4">
        <f t="shared" si="16"/>
        <v>5579.9999999999991</v>
      </c>
      <c r="O148" s="6">
        <f t="shared" si="17"/>
        <v>6.4583333333333326E-2</v>
      </c>
      <c r="P148" s="5">
        <f t="shared" si="18"/>
        <v>7.1090003663728245</v>
      </c>
      <c r="Q148" s="5">
        <f t="shared" si="19"/>
        <v>4.4168219276274359</v>
      </c>
      <c r="R148" s="5">
        <f t="shared" si="20"/>
        <v>33418.373567422575</v>
      </c>
      <c r="S148" s="5">
        <f t="shared" si="22"/>
        <v>0</v>
      </c>
      <c r="T148" s="4">
        <f>IF($E148&gt;$E147,($E148-$E$2) / ($N148/60),($E148-$E147) / (($N148-$N147)/60))</f>
        <v>1169.6559139784947</v>
      </c>
      <c r="U148" s="5">
        <f t="shared" si="21"/>
        <v>5.9419242968102015</v>
      </c>
    </row>
    <row r="149" spans="1:21" x14ac:dyDescent="0.25">
      <c r="A149" t="s">
        <v>21</v>
      </c>
      <c r="B149" s="7">
        <v>0.6165046296296296</v>
      </c>
      <c r="C149">
        <v>41.448500000000003</v>
      </c>
      <c r="D149">
        <v>-92.845166666666998</v>
      </c>
      <c r="E149">
        <v>110222</v>
      </c>
      <c r="F149">
        <v>281</v>
      </c>
      <c r="G149">
        <v>27</v>
      </c>
      <c r="H149" t="s">
        <v>22</v>
      </c>
      <c r="I149">
        <v>7.6</v>
      </c>
      <c r="J149">
        <v>32.299999999999997</v>
      </c>
      <c r="K149">
        <v>9.8000000000000007</v>
      </c>
      <c r="L149">
        <v>0</v>
      </c>
      <c r="M149" t="s">
        <v>170</v>
      </c>
      <c r="N149" s="4">
        <f t="shared" si="16"/>
        <v>5609.9999999999945</v>
      </c>
      <c r="O149" s="6">
        <f t="shared" si="17"/>
        <v>6.4930555555555491E-2</v>
      </c>
      <c r="P149" s="5">
        <f t="shared" si="18"/>
        <v>7.0539020568881892</v>
      </c>
      <c r="Q149" s="5">
        <f t="shared" si="19"/>
        <v>4.3825893479446316</v>
      </c>
      <c r="R149" s="5">
        <f t="shared" si="20"/>
        <v>33596.074128261396</v>
      </c>
      <c r="S149" s="5">
        <f t="shared" si="22"/>
        <v>0</v>
      </c>
      <c r="T149" s="4">
        <f>IF($E149&gt;$E148,($E149-$E$2) / ($N149/60),($E149-$E148) / (($N149-$N148)/60))</f>
        <v>1169.6363636363646</v>
      </c>
      <c r="U149" s="5">
        <f t="shared" si="21"/>
        <v>5.9418249798644878</v>
      </c>
    </row>
    <row r="150" spans="1:21" x14ac:dyDescent="0.25">
      <c r="A150" t="s">
        <v>21</v>
      </c>
      <c r="B150" s="7">
        <v>0.61685185185185187</v>
      </c>
      <c r="C150">
        <v>41.449833333332997</v>
      </c>
      <c r="D150">
        <v>-92.850333333332998</v>
      </c>
      <c r="E150">
        <v>110769</v>
      </c>
      <c r="F150">
        <v>297</v>
      </c>
      <c r="G150">
        <v>26</v>
      </c>
      <c r="H150" t="s">
        <v>22</v>
      </c>
      <c r="I150">
        <v>7.6</v>
      </c>
      <c r="J150">
        <v>32.700000000000003</v>
      </c>
      <c r="K150">
        <v>9.5</v>
      </c>
      <c r="L150">
        <v>0</v>
      </c>
      <c r="M150" t="s">
        <v>171</v>
      </c>
      <c r="N150" s="4">
        <f t="shared" si="16"/>
        <v>5639.9999999999991</v>
      </c>
      <c r="O150" s="6">
        <f t="shared" si="17"/>
        <v>6.5277777777777768E-2</v>
      </c>
      <c r="P150" s="5">
        <f t="shared" si="18"/>
        <v>6.9727513400560976</v>
      </c>
      <c r="Q150" s="5">
        <f t="shared" si="19"/>
        <v>4.3321704075768528</v>
      </c>
      <c r="R150" s="5">
        <f t="shared" si="20"/>
        <v>33762.801755669345</v>
      </c>
      <c r="S150" s="5">
        <f t="shared" si="22"/>
        <v>0</v>
      </c>
      <c r="T150" s="4">
        <f>IF($E150&gt;$E149,($E150-$E$2) / ($N150/60),($E150-$E149) / (($N150-$N149)/60))</f>
        <v>1169.2340425531916</v>
      </c>
      <c r="U150" s="5">
        <f t="shared" si="21"/>
        <v>5.9397811639091653</v>
      </c>
    </row>
    <row r="151" spans="1:21" x14ac:dyDescent="0.25">
      <c r="A151" t="s">
        <v>21</v>
      </c>
      <c r="B151" s="7">
        <v>0.61719907407407404</v>
      </c>
      <c r="C151">
        <v>41.451166666667</v>
      </c>
      <c r="D151">
        <v>-92.854333333333003</v>
      </c>
      <c r="E151">
        <v>111291</v>
      </c>
      <c r="F151">
        <v>300</v>
      </c>
      <c r="G151">
        <v>25</v>
      </c>
      <c r="H151" t="s">
        <v>22</v>
      </c>
      <c r="I151">
        <v>7.6</v>
      </c>
      <c r="J151">
        <v>33</v>
      </c>
      <c r="K151">
        <v>9.4</v>
      </c>
      <c r="L151">
        <v>0</v>
      </c>
      <c r="M151" t="s">
        <v>172</v>
      </c>
      <c r="N151" s="4">
        <f t="shared" si="16"/>
        <v>5669.9999999999945</v>
      </c>
      <c r="O151" s="6">
        <f t="shared" si="17"/>
        <v>6.5624999999999933E-2</v>
      </c>
      <c r="P151" s="5">
        <f t="shared" si="18"/>
        <v>6.9603463916806643</v>
      </c>
      <c r="Q151" s="5">
        <f t="shared" si="19"/>
        <v>4.3244632131511969</v>
      </c>
      <c r="R151" s="5">
        <f t="shared" si="20"/>
        <v>33921.909290416967</v>
      </c>
      <c r="S151" s="5">
        <f t="shared" si="22"/>
        <v>0</v>
      </c>
      <c r="T151" s="4">
        <f>IF($E151&gt;$E150,($E151-$E$2) / ($N151/60),($E151-$E150) / (($N151-$N150)/60))</f>
        <v>1168.5714285714296</v>
      </c>
      <c r="U151" s="5">
        <f t="shared" si="21"/>
        <v>5.936415043949796</v>
      </c>
    </row>
    <row r="152" spans="1:21" x14ac:dyDescent="0.25">
      <c r="A152" t="s">
        <v>21</v>
      </c>
      <c r="B152" s="7">
        <v>0.61754629629629632</v>
      </c>
      <c r="C152">
        <v>41.451999999999998</v>
      </c>
      <c r="D152">
        <v>-92.858166666667003</v>
      </c>
      <c r="E152">
        <v>111797</v>
      </c>
      <c r="F152">
        <v>273</v>
      </c>
      <c r="G152">
        <v>21</v>
      </c>
      <c r="H152" t="s">
        <v>22</v>
      </c>
      <c r="I152">
        <v>7.6</v>
      </c>
      <c r="J152">
        <v>33.4</v>
      </c>
      <c r="K152">
        <v>9.3000000000000007</v>
      </c>
      <c r="L152">
        <v>0</v>
      </c>
      <c r="M152" t="s">
        <v>173</v>
      </c>
      <c r="N152" s="4">
        <f t="shared" si="16"/>
        <v>5699.9999999999991</v>
      </c>
      <c r="O152" s="6">
        <f t="shared" si="17"/>
        <v>6.597222222222221E-2</v>
      </c>
      <c r="P152" s="5">
        <f t="shared" si="18"/>
        <v>6.9204662500528134</v>
      </c>
      <c r="Q152" s="5">
        <f t="shared" si="19"/>
        <v>4.299685681157813</v>
      </c>
      <c r="R152" s="5">
        <f t="shared" si="20"/>
        <v>34076.139965861985</v>
      </c>
      <c r="S152" s="5">
        <f t="shared" si="22"/>
        <v>0</v>
      </c>
      <c r="T152" s="4">
        <f>IF($E152&gt;$E151,($E152-$E$2) / ($N152/60),($E152-$E151) / (($N152-$N151)/60))</f>
        <v>1167.7473684210529</v>
      </c>
      <c r="U152" s="5">
        <f t="shared" si="21"/>
        <v>5.932228767480761</v>
      </c>
    </row>
    <row r="153" spans="1:21" x14ac:dyDescent="0.25">
      <c r="A153" t="s">
        <v>21</v>
      </c>
      <c r="B153" s="7">
        <v>0.61789351851851848</v>
      </c>
      <c r="C153">
        <v>41.452500000000001</v>
      </c>
      <c r="D153">
        <v>-92.861666666667006</v>
      </c>
      <c r="E153">
        <v>112339</v>
      </c>
      <c r="F153">
        <v>291</v>
      </c>
      <c r="G153">
        <v>20</v>
      </c>
      <c r="H153" t="s">
        <v>22</v>
      </c>
      <c r="I153">
        <v>7.6</v>
      </c>
      <c r="J153">
        <v>33.700000000000003</v>
      </c>
      <c r="K153">
        <v>9.1</v>
      </c>
      <c r="L153">
        <v>0</v>
      </c>
      <c r="M153" t="s">
        <v>174</v>
      </c>
      <c r="N153" s="4">
        <f t="shared" si="16"/>
        <v>5729.9999999999936</v>
      </c>
      <c r="O153" s="6">
        <f t="shared" si="17"/>
        <v>6.6319444444444375E-2</v>
      </c>
      <c r="P153" s="5">
        <f t="shared" si="18"/>
        <v>6.8704996211751812</v>
      </c>
      <c r="Q153" s="5">
        <f t="shared" si="19"/>
        <v>4.2686414146361402</v>
      </c>
      <c r="R153" s="5">
        <f t="shared" si="20"/>
        <v>34241.343574737868</v>
      </c>
      <c r="S153" s="5">
        <f t="shared" si="22"/>
        <v>0</v>
      </c>
      <c r="T153" s="4">
        <f>IF($E153&gt;$E152,($E153-$E$2) / ($N153/60),($E153-$E152) / (($N153-$N152)/60))</f>
        <v>1167.3089005235615</v>
      </c>
      <c r="U153" s="5">
        <f t="shared" si="21"/>
        <v>5.9300013234757865</v>
      </c>
    </row>
    <row r="154" spans="1:21" x14ac:dyDescent="0.25">
      <c r="A154" t="s">
        <v>21</v>
      </c>
      <c r="B154" s="7">
        <v>0.61824074074074076</v>
      </c>
      <c r="C154">
        <v>41.453333333332999</v>
      </c>
      <c r="D154">
        <v>-92.865833333333001</v>
      </c>
      <c r="E154">
        <v>112911</v>
      </c>
      <c r="F154">
        <v>285</v>
      </c>
      <c r="G154">
        <v>21</v>
      </c>
      <c r="H154" t="s">
        <v>22</v>
      </c>
      <c r="I154">
        <v>7.6</v>
      </c>
      <c r="J154">
        <v>34</v>
      </c>
      <c r="K154">
        <v>9</v>
      </c>
      <c r="L154">
        <v>0</v>
      </c>
      <c r="M154" t="s">
        <v>175</v>
      </c>
      <c r="N154" s="4">
        <f t="shared" si="16"/>
        <v>5759.9999999999991</v>
      </c>
      <c r="O154" s="6">
        <f t="shared" si="17"/>
        <v>6.6666666666666652E-2</v>
      </c>
      <c r="P154" s="5">
        <f t="shared" si="18"/>
        <v>6.8528265342143095</v>
      </c>
      <c r="Q154" s="5">
        <f t="shared" si="19"/>
        <v>4.25766112570735</v>
      </c>
      <c r="R154" s="5">
        <f t="shared" si="20"/>
        <v>34415.691294806144</v>
      </c>
      <c r="S154" s="5">
        <f t="shared" si="22"/>
        <v>0</v>
      </c>
      <c r="T154" s="4">
        <f>IF($E154&gt;$E153,($E154-$E$2) / ($N154/60),($E154-$E153) / (($N154-$N153)/60))</f>
        <v>1167.1875000000002</v>
      </c>
      <c r="U154" s="5">
        <f t="shared" si="21"/>
        <v>5.9293846013167526</v>
      </c>
    </row>
    <row r="155" spans="1:21" x14ac:dyDescent="0.25">
      <c r="A155" t="s">
        <v>21</v>
      </c>
      <c r="B155" s="7">
        <v>0.61858796296296303</v>
      </c>
      <c r="C155">
        <v>41.454166666667</v>
      </c>
      <c r="D155">
        <v>-92.870333333332994</v>
      </c>
      <c r="E155">
        <v>113503</v>
      </c>
      <c r="F155">
        <v>281</v>
      </c>
      <c r="G155">
        <v>29</v>
      </c>
      <c r="H155" t="s">
        <v>22</v>
      </c>
      <c r="I155">
        <v>7.6</v>
      </c>
      <c r="J155">
        <v>34.4</v>
      </c>
      <c r="K155">
        <v>8.8000000000000007</v>
      </c>
      <c r="L155">
        <v>0</v>
      </c>
      <c r="M155" t="s">
        <v>176</v>
      </c>
      <c r="N155" s="4">
        <f t="shared" si="16"/>
        <v>5790.0000000000036</v>
      </c>
      <c r="O155" s="6">
        <f t="shared" si="17"/>
        <v>6.7013888888888928E-2</v>
      </c>
      <c r="P155" s="5">
        <f t="shared" si="18"/>
        <v>6.8476841931902008</v>
      </c>
      <c r="Q155" s="5">
        <f t="shared" si="19"/>
        <v>4.2544661892290714</v>
      </c>
      <c r="R155" s="5">
        <f t="shared" si="20"/>
        <v>34596.135089002681</v>
      </c>
      <c r="S155" s="5">
        <f t="shared" si="22"/>
        <v>0</v>
      </c>
      <c r="T155" s="4">
        <f>IF($E155&gt;$E154,($E155-$E$2) / ($N155/60),($E155-$E154) / (($N155-$N154)/60))</f>
        <v>1167.2746113989631</v>
      </c>
      <c r="U155" s="5">
        <f t="shared" si="21"/>
        <v>5.9298271326046654</v>
      </c>
    </row>
    <row r="156" spans="1:21" x14ac:dyDescent="0.25">
      <c r="A156" t="s">
        <v>21</v>
      </c>
      <c r="B156" s="7">
        <v>0.6189351851851852</v>
      </c>
      <c r="C156">
        <v>41.454833333332999</v>
      </c>
      <c r="D156">
        <v>-92.875833333333006</v>
      </c>
      <c r="E156">
        <v>114142</v>
      </c>
      <c r="F156">
        <v>284</v>
      </c>
      <c r="G156">
        <v>29</v>
      </c>
      <c r="H156" t="s">
        <v>22</v>
      </c>
      <c r="I156">
        <v>7.6</v>
      </c>
      <c r="J156">
        <v>34.700000000000003</v>
      </c>
      <c r="K156">
        <v>8.6999999999999993</v>
      </c>
      <c r="L156">
        <v>0</v>
      </c>
      <c r="M156" t="s">
        <v>177</v>
      </c>
      <c r="N156" s="4">
        <f t="shared" si="16"/>
        <v>5819.9999999999982</v>
      </c>
      <c r="O156" s="6">
        <f t="shared" si="17"/>
        <v>6.7361111111111094E-2</v>
      </c>
      <c r="P156" s="5">
        <f t="shared" si="18"/>
        <v>6.8323499615266288</v>
      </c>
      <c r="Q156" s="5">
        <f t="shared" si="19"/>
        <v>4.2449390310964938</v>
      </c>
      <c r="R156" s="5">
        <f t="shared" si="20"/>
        <v>34790.904657400635</v>
      </c>
      <c r="S156" s="5">
        <f t="shared" si="22"/>
        <v>0</v>
      </c>
      <c r="T156" s="4">
        <f>IF($E156&gt;$E155,($E156-$E$2) / ($N156/60),($E156-$E155) / (($N156-$N155)/60))</f>
        <v>1167.8453608247426</v>
      </c>
      <c r="U156" s="5">
        <f t="shared" si="21"/>
        <v>5.9327265749448426</v>
      </c>
    </row>
    <row r="157" spans="1:21" x14ac:dyDescent="0.25">
      <c r="A157" t="s">
        <v>21</v>
      </c>
      <c r="B157" s="7">
        <v>0.61928240740740736</v>
      </c>
      <c r="C157">
        <v>41.455333333333002</v>
      </c>
      <c r="D157">
        <v>-92.881333333333004</v>
      </c>
      <c r="E157">
        <v>114782</v>
      </c>
      <c r="F157">
        <v>280</v>
      </c>
      <c r="G157">
        <v>31</v>
      </c>
      <c r="H157" t="s">
        <v>22</v>
      </c>
      <c r="I157">
        <v>7.6</v>
      </c>
      <c r="J157">
        <v>35.1</v>
      </c>
      <c r="K157">
        <v>8.4</v>
      </c>
      <c r="L157">
        <v>0</v>
      </c>
      <c r="M157" t="s">
        <v>178</v>
      </c>
      <c r="N157" s="4">
        <f t="shared" si="16"/>
        <v>5849.9999999999936</v>
      </c>
      <c r="O157" s="6">
        <f t="shared" si="17"/>
        <v>6.7708333333333259E-2</v>
      </c>
      <c r="P157" s="5">
        <f t="shared" si="18"/>
        <v>6.8301088742926073</v>
      </c>
      <c r="Q157" s="5">
        <f t="shared" si="19"/>
        <v>4.2435466435979965</v>
      </c>
      <c r="R157" s="5">
        <f t="shared" si="20"/>
        <v>34985.979029504997</v>
      </c>
      <c r="S157" s="5">
        <f t="shared" si="22"/>
        <v>0</v>
      </c>
      <c r="T157" s="4">
        <f>IF($E157&gt;$E156,($E157-$E$2) / ($N157/60),($E157-$E156) / (($N157-$N156)/60))</f>
        <v>1168.420512820514</v>
      </c>
      <c r="U157" s="5">
        <f t="shared" si="21"/>
        <v>5.935648382612543</v>
      </c>
    </row>
    <row r="158" spans="1:21" x14ac:dyDescent="0.25">
      <c r="A158" t="s">
        <v>21</v>
      </c>
      <c r="B158" s="7">
        <v>0.61962962962962964</v>
      </c>
      <c r="C158">
        <v>41.455500000000001</v>
      </c>
      <c r="D158">
        <v>-92.888499999999993</v>
      </c>
      <c r="E158">
        <v>115445</v>
      </c>
      <c r="F158">
        <v>271</v>
      </c>
      <c r="G158">
        <v>40</v>
      </c>
      <c r="H158" t="s">
        <v>22</v>
      </c>
      <c r="I158">
        <v>7.6</v>
      </c>
      <c r="J158">
        <v>35.4</v>
      </c>
      <c r="K158">
        <v>8.3000000000000007</v>
      </c>
      <c r="L158">
        <v>0</v>
      </c>
      <c r="M158" t="s">
        <v>179</v>
      </c>
      <c r="N158" s="4">
        <f t="shared" si="16"/>
        <v>5879.9999999999982</v>
      </c>
      <c r="O158" s="6">
        <f t="shared" si="17"/>
        <v>6.8055555555555536E-2</v>
      </c>
      <c r="P158" s="5">
        <f t="shared" si="18"/>
        <v>6.8200121289213849</v>
      </c>
      <c r="Q158" s="5">
        <f t="shared" si="19"/>
        <v>4.237273535698856</v>
      </c>
      <c r="R158" s="5">
        <f t="shared" si="20"/>
        <v>35188.063886856864</v>
      </c>
      <c r="S158" s="5">
        <f t="shared" si="22"/>
        <v>0</v>
      </c>
      <c r="T158" s="4">
        <f>IF($E158&gt;$E157,($E158-$E$2) / ($N158/60),($E158-$E157) / (($N158-$N157)/60))</f>
        <v>1169.2244897959188</v>
      </c>
      <c r="U158" s="5">
        <f t="shared" si="21"/>
        <v>5.9397326353121125</v>
      </c>
    </row>
    <row r="159" spans="1:21" x14ac:dyDescent="0.25">
      <c r="A159" t="s">
        <v>21</v>
      </c>
      <c r="B159" s="7">
        <v>0.61997685185185192</v>
      </c>
      <c r="C159">
        <v>41.454833333332999</v>
      </c>
      <c r="D159">
        <v>-92.896166666667</v>
      </c>
      <c r="E159">
        <v>116053</v>
      </c>
      <c r="F159">
        <v>260</v>
      </c>
      <c r="G159">
        <v>38</v>
      </c>
      <c r="H159" t="s">
        <v>22</v>
      </c>
      <c r="I159">
        <v>7.6</v>
      </c>
      <c r="J159">
        <v>35.700000000000003</v>
      </c>
      <c r="K159">
        <v>8.1</v>
      </c>
      <c r="L159">
        <v>0</v>
      </c>
      <c r="M159" t="s">
        <v>180</v>
      </c>
      <c r="N159" s="4">
        <f t="shared" si="16"/>
        <v>5910.0000000000027</v>
      </c>
      <c r="O159" s="6">
        <f t="shared" si="17"/>
        <v>6.8402777777777812E-2</v>
      </c>
      <c r="P159" s="5">
        <f t="shared" si="18"/>
        <v>6.7734785257334158</v>
      </c>
      <c r="Q159" s="5">
        <f t="shared" si="19"/>
        <v>4.2083622080381708</v>
      </c>
      <c r="R159" s="5">
        <f t="shared" si="20"/>
        <v>35373.384540356012</v>
      </c>
      <c r="S159" s="5">
        <f t="shared" si="22"/>
        <v>0</v>
      </c>
      <c r="T159" s="4">
        <f>IF($E159&gt;$E158,($E159-$E$2) / ($N159/60),($E159-$E158) / (($N159-$N158)/60))</f>
        <v>1169.4619289340096</v>
      </c>
      <c r="U159" s="5">
        <f t="shared" si="21"/>
        <v>5.9409388408010724</v>
      </c>
    </row>
    <row r="160" spans="1:21" x14ac:dyDescent="0.25">
      <c r="A160" t="s">
        <v>21</v>
      </c>
      <c r="B160" s="7">
        <v>0.62032407407407408</v>
      </c>
      <c r="C160">
        <v>41.454000000000001</v>
      </c>
      <c r="D160">
        <v>-92.903999999999996</v>
      </c>
      <c r="E160">
        <v>116534</v>
      </c>
      <c r="F160">
        <v>265</v>
      </c>
      <c r="G160">
        <v>49</v>
      </c>
      <c r="H160" t="s">
        <v>22</v>
      </c>
      <c r="I160">
        <v>7.6</v>
      </c>
      <c r="J160">
        <v>36.1</v>
      </c>
      <c r="K160">
        <v>7.9</v>
      </c>
      <c r="L160">
        <v>0</v>
      </c>
      <c r="M160" t="s">
        <v>181</v>
      </c>
      <c r="N160" s="4">
        <f t="shared" si="16"/>
        <v>5939.9999999999982</v>
      </c>
      <c r="O160" s="6">
        <f t="shared" si="17"/>
        <v>6.8749999999999978E-2</v>
      </c>
      <c r="P160" s="5">
        <f t="shared" si="18"/>
        <v>6.7722738175553125</v>
      </c>
      <c r="Q160" s="5">
        <f t="shared" si="19"/>
        <v>4.2076137228471158</v>
      </c>
      <c r="R160" s="5">
        <f t="shared" si="20"/>
        <v>35519.995123140696</v>
      </c>
      <c r="S160" s="5">
        <f t="shared" si="22"/>
        <v>0</v>
      </c>
      <c r="T160" s="4">
        <f>IF($E160&gt;$E159,($E160-$E$2) / ($N160/60),($E160-$E159) / (($N160-$N159)/60))</f>
        <v>1168.4141414141418</v>
      </c>
      <c r="U160" s="5">
        <f t="shared" si="21"/>
        <v>5.9356160154745883</v>
      </c>
    </row>
    <row r="161" spans="1:21" x14ac:dyDescent="0.25">
      <c r="A161" t="s">
        <v>21</v>
      </c>
      <c r="B161" s="7">
        <v>0.62067129629629625</v>
      </c>
      <c r="C161">
        <v>41.453166666667002</v>
      </c>
      <c r="D161">
        <v>-92.914000000000001</v>
      </c>
      <c r="E161">
        <v>116935</v>
      </c>
      <c r="F161">
        <v>262</v>
      </c>
      <c r="G161">
        <v>59</v>
      </c>
      <c r="H161" t="s">
        <v>22</v>
      </c>
      <c r="I161">
        <v>7.6</v>
      </c>
      <c r="J161">
        <v>36.4</v>
      </c>
      <c r="K161">
        <v>7.8</v>
      </c>
      <c r="L161">
        <v>0</v>
      </c>
      <c r="M161" t="s">
        <v>182</v>
      </c>
      <c r="N161" s="4">
        <f t="shared" si="16"/>
        <v>5969.9999999999927</v>
      </c>
      <c r="O161" s="6">
        <f t="shared" si="17"/>
        <v>6.9097222222222143E-2</v>
      </c>
      <c r="P161" s="5">
        <f t="shared" si="18"/>
        <v>6.8879055160158629</v>
      </c>
      <c r="Q161" s="5">
        <f t="shared" si="19"/>
        <v>4.279455697100655</v>
      </c>
      <c r="R161" s="5">
        <f t="shared" si="20"/>
        <v>35642.221409412334</v>
      </c>
      <c r="S161" s="5">
        <f t="shared" si="22"/>
        <v>0</v>
      </c>
      <c r="T161" s="4">
        <f>IF($E161&gt;$E160,($E161-$E$2) / ($N161/60),($E161-$E160) / (($N161-$N160)/60))</f>
        <v>1166.5728643216096</v>
      </c>
      <c r="U161" s="5">
        <f t="shared" si="21"/>
        <v>5.9262622141022998</v>
      </c>
    </row>
    <row r="162" spans="1:21" x14ac:dyDescent="0.25">
      <c r="A162" t="s">
        <v>21</v>
      </c>
      <c r="B162" s="7">
        <v>0.62101851851851853</v>
      </c>
      <c r="C162">
        <v>41.451833333332999</v>
      </c>
      <c r="D162">
        <v>-92.923166666667001</v>
      </c>
      <c r="E162">
        <v>117325</v>
      </c>
      <c r="F162">
        <v>254</v>
      </c>
      <c r="G162">
        <v>44</v>
      </c>
      <c r="H162" t="s">
        <v>22</v>
      </c>
      <c r="I162">
        <v>7.6</v>
      </c>
      <c r="J162">
        <v>36.700000000000003</v>
      </c>
      <c r="K162">
        <v>7.7</v>
      </c>
      <c r="L162">
        <v>0</v>
      </c>
      <c r="M162" t="s">
        <v>183</v>
      </c>
      <c r="N162" s="4">
        <f t="shared" si="16"/>
        <v>5999.9999999999982</v>
      </c>
      <c r="O162" s="6">
        <f t="shared" si="17"/>
        <v>6.944444444444442E-2</v>
      </c>
      <c r="P162" s="5">
        <f t="shared" si="18"/>
        <v>7.0222335671531866</v>
      </c>
      <c r="Q162" s="5">
        <f t="shared" ref="Q162:Q172" si="23">$P162 * 0.6213</f>
        <v>4.362913715272275</v>
      </c>
      <c r="R162" s="5">
        <f t="shared" si="20"/>
        <v>35761.094854913434</v>
      </c>
      <c r="S162" s="5">
        <f t="shared" si="22"/>
        <v>0</v>
      </c>
      <c r="T162" s="4">
        <f>IF($E162&gt;$E161,($E162-$E$2) / ($N162/60),($E162-$E161) / (($N162-$N161)/60))</f>
        <v>1164.6400000000003</v>
      </c>
      <c r="U162" s="5">
        <f t="shared" si="21"/>
        <v>5.9164431439486318</v>
      </c>
    </row>
    <row r="163" spans="1:21" x14ac:dyDescent="0.25">
      <c r="A163" t="s">
        <v>21</v>
      </c>
      <c r="B163" s="7">
        <v>0.6213657407407408</v>
      </c>
      <c r="C163">
        <v>41.450499999999998</v>
      </c>
      <c r="D163">
        <v>-92.93</v>
      </c>
      <c r="E163">
        <v>117827</v>
      </c>
      <c r="F163">
        <v>257</v>
      </c>
      <c r="G163">
        <v>36</v>
      </c>
      <c r="H163" t="s">
        <v>22</v>
      </c>
      <c r="I163">
        <v>7.6</v>
      </c>
      <c r="J163">
        <v>37</v>
      </c>
      <c r="K163">
        <v>7.6</v>
      </c>
      <c r="L163">
        <v>0</v>
      </c>
      <c r="M163" t="s">
        <v>184</v>
      </c>
      <c r="N163" s="4">
        <f t="shared" si="16"/>
        <v>6030.0000000000027</v>
      </c>
      <c r="O163" s="6">
        <f t="shared" si="17"/>
        <v>6.9791666666666696E-2</v>
      </c>
      <c r="P163" s="5">
        <f t="shared" si="18"/>
        <v>7.1427805473181589</v>
      </c>
      <c r="Q163" s="5">
        <f t="shared" si="23"/>
        <v>4.4378095540487719</v>
      </c>
      <c r="R163" s="5">
        <f t="shared" si="20"/>
        <v>35914.106315532794</v>
      </c>
      <c r="S163" s="5">
        <f t="shared" si="22"/>
        <v>0</v>
      </c>
      <c r="T163" s="4">
        <f>IF($E163&gt;$E162,($E163-$E$2) / ($N163/60),($E163-$E162) / (($N163-$N162)/60))</f>
        <v>1163.8407960198999</v>
      </c>
      <c r="U163" s="5">
        <f t="shared" si="21"/>
        <v>5.9123831383600542</v>
      </c>
    </row>
    <row r="164" spans="1:21" x14ac:dyDescent="0.25">
      <c r="A164" t="s">
        <v>21</v>
      </c>
      <c r="B164" s="7">
        <v>0.62206018518518513</v>
      </c>
      <c r="C164">
        <v>41.448500000000003</v>
      </c>
      <c r="D164">
        <v>-92.945999999999998</v>
      </c>
      <c r="E164">
        <v>118943</v>
      </c>
      <c r="F164">
        <v>266</v>
      </c>
      <c r="G164">
        <v>55</v>
      </c>
      <c r="H164" t="s">
        <v>22</v>
      </c>
      <c r="I164">
        <v>7.6</v>
      </c>
      <c r="J164">
        <v>37.6</v>
      </c>
      <c r="K164">
        <v>7.4</v>
      </c>
      <c r="L164">
        <v>0</v>
      </c>
      <c r="M164" t="s">
        <v>185</v>
      </c>
      <c r="N164" s="4">
        <f t="shared" si="16"/>
        <v>6089.9999999999927</v>
      </c>
      <c r="O164" s="6">
        <f t="shared" si="17"/>
        <v>7.0486111111111027E-2</v>
      </c>
      <c r="P164" s="5">
        <f t="shared" si="18"/>
        <v>7.6955513185476683</v>
      </c>
      <c r="Q164" s="5">
        <f t="shared" si="23"/>
        <v>4.781246034213666</v>
      </c>
      <c r="R164" s="5">
        <f t="shared" si="20"/>
        <v>36254.267251889782</v>
      </c>
      <c r="S164" s="5">
        <f t="shared" si="22"/>
        <v>0</v>
      </c>
      <c r="T164" s="4">
        <f>IF($E164&gt;$E163,($E164-$E$2) / ($N164/60),($E164-$E163) / (($N164-$N163)/60))</f>
        <v>1163.3694581280804</v>
      </c>
      <c r="U164" s="5">
        <f t="shared" si="21"/>
        <v>5.9099887127533952</v>
      </c>
    </row>
    <row r="165" spans="1:21" x14ac:dyDescent="0.25">
      <c r="A165" t="s">
        <v>21</v>
      </c>
      <c r="B165" s="7">
        <v>0.62240740740740741</v>
      </c>
      <c r="C165">
        <v>41.448500000000003</v>
      </c>
      <c r="D165">
        <v>-92.955166666666997</v>
      </c>
      <c r="E165">
        <v>119342</v>
      </c>
      <c r="F165">
        <v>273</v>
      </c>
      <c r="G165">
        <v>49</v>
      </c>
      <c r="H165" t="s">
        <v>22</v>
      </c>
      <c r="I165">
        <v>7.6</v>
      </c>
      <c r="J165">
        <v>37.9</v>
      </c>
      <c r="K165">
        <v>7.3</v>
      </c>
      <c r="L165">
        <v>0</v>
      </c>
      <c r="M165" t="s">
        <v>186</v>
      </c>
      <c r="N165" s="4">
        <f t="shared" si="16"/>
        <v>6119.9999999999973</v>
      </c>
      <c r="O165" s="6">
        <f t="shared" si="17"/>
        <v>7.0833333333333304E-2</v>
      </c>
      <c r="P165" s="5">
        <f t="shared" si="18"/>
        <v>8.1909843005591689</v>
      </c>
      <c r="Q165" s="5">
        <f t="shared" si="23"/>
        <v>5.0890585459374114</v>
      </c>
      <c r="R165" s="5">
        <f t="shared" si="20"/>
        <v>36375.883930748598</v>
      </c>
      <c r="S165" s="5">
        <f t="shared" si="22"/>
        <v>0</v>
      </c>
      <c r="T165" s="4">
        <f>IF($E165&gt;$E164,($E165-$E$2) / ($N165/60),($E165-$E164) / (($N165-$N164)/60))</f>
        <v>1161.5784313725494</v>
      </c>
      <c r="U165" s="5">
        <f t="shared" si="21"/>
        <v>5.9008901861972145</v>
      </c>
    </row>
    <row r="166" spans="1:21" x14ac:dyDescent="0.25">
      <c r="A166" t="s">
        <v>21</v>
      </c>
      <c r="B166" s="7">
        <v>0.62310185185185185</v>
      </c>
      <c r="C166">
        <v>41.450499999999998</v>
      </c>
      <c r="D166">
        <v>-92.970333333333002</v>
      </c>
      <c r="E166">
        <v>119812</v>
      </c>
      <c r="F166">
        <v>289</v>
      </c>
      <c r="G166">
        <v>41</v>
      </c>
      <c r="H166" t="s">
        <v>22</v>
      </c>
      <c r="I166">
        <v>7.6</v>
      </c>
      <c r="J166">
        <v>38.4</v>
      </c>
      <c r="K166">
        <v>7.1</v>
      </c>
      <c r="L166">
        <v>0</v>
      </c>
      <c r="M166" t="s">
        <v>187</v>
      </c>
      <c r="N166" s="4">
        <f t="shared" si="16"/>
        <v>6179.9999999999973</v>
      </c>
      <c r="O166" s="6">
        <f t="shared" si="17"/>
        <v>7.1527777777777746E-2</v>
      </c>
      <c r="P166" s="5">
        <f t="shared" si="18"/>
        <v>9.2420623047646071</v>
      </c>
      <c r="Q166" s="5">
        <f t="shared" si="23"/>
        <v>5.74209330995025</v>
      </c>
      <c r="R166" s="5">
        <f t="shared" si="20"/>
        <v>36519.141672762737</v>
      </c>
      <c r="S166" s="5">
        <f t="shared" si="22"/>
        <v>0</v>
      </c>
      <c r="T166" s="4">
        <f>IF($E166&gt;$E165,($E166-$E$2) / ($N166/60),($E166-$E165) / (($N166-$N165)/60))</f>
        <v>1154.8640776699033</v>
      </c>
      <c r="U166" s="5">
        <f t="shared" si="21"/>
        <v>5.8667808546183</v>
      </c>
    </row>
    <row r="167" spans="1:21" x14ac:dyDescent="0.25">
      <c r="A167" t="s">
        <v>21</v>
      </c>
      <c r="B167" s="7">
        <v>0.62414351851851857</v>
      </c>
      <c r="C167">
        <v>41.457500000000003</v>
      </c>
      <c r="D167">
        <v>-92.988500000000002</v>
      </c>
      <c r="E167">
        <v>120505</v>
      </c>
      <c r="F167">
        <v>295</v>
      </c>
      <c r="G167">
        <v>26</v>
      </c>
      <c r="H167" t="s">
        <v>22</v>
      </c>
      <c r="I167">
        <v>7.6</v>
      </c>
      <c r="J167">
        <v>39.4</v>
      </c>
      <c r="K167">
        <v>7</v>
      </c>
      <c r="L167">
        <v>0</v>
      </c>
      <c r="M167" t="s">
        <v>188</v>
      </c>
      <c r="N167" s="4">
        <f t="shared" si="16"/>
        <v>6270.0000000000018</v>
      </c>
      <c r="O167" s="6">
        <f t="shared" si="17"/>
        <v>7.2569444444444464E-2</v>
      </c>
      <c r="P167" s="5">
        <f t="shared" si="18"/>
        <v>10.89249659801072</v>
      </c>
      <c r="Q167" s="5">
        <f t="shared" si="23"/>
        <v>6.7675081363440599</v>
      </c>
      <c r="R167" s="5">
        <f t="shared" si="20"/>
        <v>36730.370641306996</v>
      </c>
      <c r="S167" s="5">
        <f t="shared" si="22"/>
        <v>0</v>
      </c>
      <c r="T167" s="4">
        <f>IF($E167&gt;$E166,($E167-$E$2) / ($N167/60),($E167-$E166) / (($N167-$N166)/60))</f>
        <v>1144.9186602870811</v>
      </c>
      <c r="U167" s="5">
        <f t="shared" si="21"/>
        <v>5.8162575199498141</v>
      </c>
    </row>
    <row r="168" spans="1:21" x14ac:dyDescent="0.25">
      <c r="A168" t="s">
        <v>21</v>
      </c>
      <c r="B168" s="7">
        <v>0.6248379629629629</v>
      </c>
      <c r="C168">
        <v>41.461333333333002</v>
      </c>
      <c r="D168">
        <v>-92.995833333332996</v>
      </c>
      <c r="E168">
        <v>121246</v>
      </c>
      <c r="F168">
        <v>308</v>
      </c>
      <c r="G168">
        <v>26</v>
      </c>
      <c r="H168" t="s">
        <v>22</v>
      </c>
      <c r="I168">
        <v>7.6</v>
      </c>
      <c r="J168">
        <v>40</v>
      </c>
      <c r="K168">
        <v>6.8</v>
      </c>
      <c r="L168">
        <v>0</v>
      </c>
      <c r="M168" t="s">
        <v>189</v>
      </c>
      <c r="N168" s="4">
        <f t="shared" si="16"/>
        <v>6329.9999999999918</v>
      </c>
      <c r="O168" s="6">
        <f t="shared" si="17"/>
        <v>7.3263888888888795E-2</v>
      </c>
      <c r="P168" s="5">
        <f t="shared" si="18"/>
        <v>11.634532054662692</v>
      </c>
      <c r="Q168" s="5">
        <f t="shared" si="23"/>
        <v>7.2285347655619301</v>
      </c>
      <c r="R168" s="5">
        <f t="shared" si="20"/>
        <v>36956.23018775908</v>
      </c>
      <c r="S168" s="5">
        <f t="shared" si="22"/>
        <v>0</v>
      </c>
      <c r="T168" s="4">
        <f>IF($E168&gt;$E167,($E168-$E$2) / ($N168/60),($E168-$E167) / (($N168-$N167)/60))</f>
        <v>1141.0900473933664</v>
      </c>
      <c r="U168" s="5">
        <f t="shared" si="21"/>
        <v>5.7968079299427293</v>
      </c>
    </row>
    <row r="169" spans="1:21" x14ac:dyDescent="0.25">
      <c r="A169" t="s">
        <v>21</v>
      </c>
      <c r="B169" s="7">
        <v>0.62553240740740745</v>
      </c>
      <c r="C169">
        <v>41.463333333332997</v>
      </c>
      <c r="D169">
        <v>-93.007166666667004</v>
      </c>
      <c r="E169">
        <v>113655</v>
      </c>
      <c r="F169">
        <v>262</v>
      </c>
      <c r="G169">
        <v>44</v>
      </c>
      <c r="H169" t="s">
        <v>22</v>
      </c>
      <c r="I169">
        <v>7.6</v>
      </c>
      <c r="J169">
        <v>40.6</v>
      </c>
      <c r="K169">
        <v>8.6</v>
      </c>
      <c r="L169">
        <v>121636</v>
      </c>
      <c r="M169" t="s">
        <v>190</v>
      </c>
      <c r="N169" s="4">
        <f t="shared" si="16"/>
        <v>6390.0000000000009</v>
      </c>
      <c r="O169" s="6">
        <f t="shared" si="17"/>
        <v>7.3958333333333348E-2</v>
      </c>
      <c r="P169" s="5">
        <f t="shared" si="18"/>
        <v>12.509279790939821</v>
      </c>
      <c r="Q169" s="5">
        <f t="shared" si="23"/>
        <v>7.7720155341109107</v>
      </c>
      <c r="R169" s="5">
        <f t="shared" si="20"/>
        <v>34642.465252377464</v>
      </c>
      <c r="S169" s="5">
        <f t="shared" si="22"/>
        <v>37075.10363326018</v>
      </c>
      <c r="T169" s="4">
        <f>IF($E169&gt;$E168,($E169-$E$2) / ($N169/60),($E169-$E168) / (($N169-$N168)/60))</f>
        <v>-7590.9999999988486</v>
      </c>
      <c r="U169" s="5">
        <f t="shared" si="21"/>
        <v>-38.562748923021054</v>
      </c>
    </row>
    <row r="170" spans="1:21" x14ac:dyDescent="0.25">
      <c r="A170" t="s">
        <v>21</v>
      </c>
      <c r="B170" s="7">
        <v>0.62622685185185178</v>
      </c>
      <c r="C170">
        <v>41.465333333333</v>
      </c>
      <c r="D170">
        <v>-93.017666666666997</v>
      </c>
      <c r="E170">
        <v>103596</v>
      </c>
      <c r="F170">
        <v>297</v>
      </c>
      <c r="G170">
        <v>25</v>
      </c>
      <c r="H170" t="s">
        <v>22</v>
      </c>
      <c r="I170">
        <v>7.6</v>
      </c>
      <c r="J170">
        <v>41.1</v>
      </c>
      <c r="K170">
        <v>12.1</v>
      </c>
      <c r="L170">
        <v>121636</v>
      </c>
      <c r="M170" t="s">
        <v>191</v>
      </c>
      <c r="N170" s="4">
        <f t="shared" si="16"/>
        <v>6449.9999999999918</v>
      </c>
      <c r="O170" s="6">
        <f t="shared" si="17"/>
        <v>7.4652777777777679E-2</v>
      </c>
      <c r="P170" s="5">
        <f t="shared" si="18"/>
        <v>13.341210658188039</v>
      </c>
      <c r="Q170" s="5">
        <f t="shared" si="23"/>
        <v>8.2888941819322284</v>
      </c>
      <c r="R170" s="5">
        <f t="shared" si="20"/>
        <v>31576.444769568396</v>
      </c>
      <c r="S170" s="5">
        <f t="shared" si="22"/>
        <v>37075.10363326018</v>
      </c>
      <c r="T170" s="4">
        <f>IF($E170&gt;$E169,($E170-$E$2) / ($N170/60),($E170-$E169) / (($N170-$N169)/60))</f>
        <v>-10059.000000001524</v>
      </c>
      <c r="U170" s="5">
        <f t="shared" si="21"/>
        <v>-51.100341380158923</v>
      </c>
    </row>
    <row r="171" spans="1:21" x14ac:dyDescent="0.25">
      <c r="A171" t="s">
        <v>21</v>
      </c>
      <c r="B171" s="7">
        <v>0.62657407407407406</v>
      </c>
      <c r="C171">
        <v>41.465833333333002</v>
      </c>
      <c r="D171">
        <v>-93.022333333332995</v>
      </c>
      <c r="E171">
        <v>98266</v>
      </c>
      <c r="F171">
        <v>260</v>
      </c>
      <c r="G171">
        <v>19</v>
      </c>
      <c r="H171" t="s">
        <v>22</v>
      </c>
      <c r="I171">
        <v>7.6</v>
      </c>
      <c r="J171">
        <v>41.2</v>
      </c>
      <c r="K171">
        <v>14.7</v>
      </c>
      <c r="L171">
        <v>121636</v>
      </c>
      <c r="M171" t="s">
        <v>192</v>
      </c>
      <c r="N171" s="4">
        <f t="shared" si="16"/>
        <v>6479.9999999999964</v>
      </c>
      <c r="O171" s="6">
        <f t="shared" si="17"/>
        <v>7.4999999999999956E-2</v>
      </c>
      <c r="P171" s="5">
        <f t="shared" si="18"/>
        <v>13.688646981599495</v>
      </c>
      <c r="Q171" s="5">
        <f t="shared" si="23"/>
        <v>8.5047563696677653</v>
      </c>
      <c r="R171" s="5">
        <f t="shared" si="20"/>
        <v>29951.841014386733</v>
      </c>
      <c r="S171" s="5">
        <f t="shared" si="22"/>
        <v>37075.10363326018</v>
      </c>
      <c r="T171" s="4">
        <f>IF($E171&gt;$E170,($E171-$E$2) / ($N171/60),($E171-$E170) / (($N171-$N170)/60))</f>
        <v>-10659.999999998383</v>
      </c>
      <c r="U171" s="5">
        <f t="shared" si="21"/>
        <v>-54.153458506047215</v>
      </c>
    </row>
    <row r="172" spans="1:21" x14ac:dyDescent="0.25">
      <c r="A172" t="s">
        <v>21</v>
      </c>
      <c r="B172" s="7">
        <v>0.62692129629629634</v>
      </c>
      <c r="C172">
        <v>41.465666666666998</v>
      </c>
      <c r="D172">
        <v>-93.027333333333004</v>
      </c>
      <c r="E172">
        <v>93676</v>
      </c>
      <c r="F172">
        <v>283</v>
      </c>
      <c r="G172">
        <v>28</v>
      </c>
      <c r="H172" t="s">
        <v>22</v>
      </c>
      <c r="I172">
        <v>7.6</v>
      </c>
      <c r="J172">
        <v>41.3</v>
      </c>
      <c r="K172">
        <v>17.600000000000001</v>
      </c>
      <c r="L172">
        <v>121636</v>
      </c>
      <c r="M172" t="s">
        <v>193</v>
      </c>
      <c r="N172" s="4">
        <f t="shared" si="16"/>
        <v>6510.0000000000009</v>
      </c>
      <c r="O172" s="6">
        <f t="shared" si="17"/>
        <v>7.5347222222222232E-2</v>
      </c>
      <c r="P172" s="5">
        <f t="shared" si="18"/>
        <v>14.019170054747505</v>
      </c>
      <c r="Q172" s="5">
        <f t="shared" si="23"/>
        <v>8.7101103550146242</v>
      </c>
      <c r="R172" s="5">
        <f t="shared" si="20"/>
        <v>28552.792001950744</v>
      </c>
      <c r="S172" s="5">
        <f t="shared" si="22"/>
        <v>37075.10363326018</v>
      </c>
      <c r="T172" s="4">
        <f>IF($E172&gt;$E171,($E172-$E$2) / ($N172/60),($E172-$E171) / (($N172-$N171)/60))</f>
        <v>-9179.9999999986085</v>
      </c>
      <c r="U172" s="5">
        <f t="shared" si="21"/>
        <v>-46.634967081192634</v>
      </c>
    </row>
    <row r="173" spans="1:21" x14ac:dyDescent="0.25">
      <c r="A173" t="s">
        <v>21</v>
      </c>
      <c r="B173" s="7">
        <v>0.6272685185185185</v>
      </c>
      <c r="C173">
        <v>41.464833333332997</v>
      </c>
      <c r="D173">
        <v>-93.032666666666998</v>
      </c>
      <c r="E173">
        <v>90504</v>
      </c>
      <c r="F173">
        <v>258</v>
      </c>
      <c r="G173">
        <v>41</v>
      </c>
      <c r="H173" t="s">
        <v>22</v>
      </c>
      <c r="I173">
        <v>7.6</v>
      </c>
      <c r="J173">
        <v>41.2</v>
      </c>
      <c r="K173">
        <v>20</v>
      </c>
      <c r="L173">
        <v>121636</v>
      </c>
      <c r="M173" t="s">
        <v>194</v>
      </c>
      <c r="N173" s="4">
        <f t="shared" ref="N173:N191" si="24">($B173-$B$2) *86400</f>
        <v>6539.9999999999964</v>
      </c>
      <c r="O173" s="6">
        <f t="shared" ref="O173:O191" si="25">($B173-$B$2)</f>
        <v>7.5694444444444398E-2</v>
      </c>
      <c r="P173" s="5">
        <f t="shared" ref="P173:P191" si="26">ACOS(COS(RADIANS(90-$C$2)) *COS(RADIANS(90-$C173)) +SIN(RADIANS(90-$C$2)) *SIN(RADIANS(90-$C173)) *COS(RADIANS($D$2-$D173))) *6371</f>
        <v>14.336672153066697</v>
      </c>
      <c r="Q173" s="5">
        <f t="shared" ref="Q173:Q191" si="27">$P173 * 0.6213</f>
        <v>8.9073744087003384</v>
      </c>
      <c r="R173" s="5">
        <f t="shared" ref="R173:R191" si="28">$E173 / 3.2808</f>
        <v>27585.954645208483</v>
      </c>
      <c r="S173" s="5">
        <f t="shared" si="22"/>
        <v>37075.10363326018</v>
      </c>
      <c r="T173" s="4">
        <f>IF($E173&gt;$E172,($E173-$E$2) / ($N173/60),($E173-$E172) / (($N173-$N172)/60))</f>
        <v>-6344.0000000009613</v>
      </c>
      <c r="U173" s="5">
        <f t="shared" ref="U173:U191" si="29">$T173 / 3.2808 / 60</f>
        <v>-32.227911891413484</v>
      </c>
    </row>
    <row r="174" spans="1:21" x14ac:dyDescent="0.25">
      <c r="A174" t="s">
        <v>21</v>
      </c>
      <c r="B174" s="7">
        <v>0.62796296296296295</v>
      </c>
      <c r="C174">
        <v>41.462000000000003</v>
      </c>
      <c r="D174">
        <v>-93.042833333332993</v>
      </c>
      <c r="E174">
        <v>85279</v>
      </c>
      <c r="F174">
        <v>244</v>
      </c>
      <c r="G174">
        <v>30</v>
      </c>
      <c r="H174" t="s">
        <v>22</v>
      </c>
      <c r="I174">
        <v>7.6</v>
      </c>
      <c r="J174">
        <v>40.9</v>
      </c>
      <c r="K174">
        <v>24.7</v>
      </c>
      <c r="L174">
        <v>121636</v>
      </c>
      <c r="M174" t="s">
        <v>195</v>
      </c>
      <c r="N174" s="4">
        <f t="shared" si="24"/>
        <v>6599.9999999999955</v>
      </c>
      <c r="O174" s="6">
        <f t="shared" si="25"/>
        <v>7.638888888888884E-2</v>
      </c>
      <c r="P174" s="5">
        <f t="shared" si="26"/>
        <v>14.890997948485277</v>
      </c>
      <c r="Q174" s="5">
        <f t="shared" si="27"/>
        <v>9.2517770253939027</v>
      </c>
      <c r="R174" s="5">
        <f t="shared" si="28"/>
        <v>25993.355279200194</v>
      </c>
      <c r="S174" s="5">
        <f t="shared" si="22"/>
        <v>37075.10363326018</v>
      </c>
      <c r="T174" s="4">
        <f>IF($E174&gt;$E173,($E174-$E$2) / ($N174/60),($E174-$E173) / (($N174-$N173)/60))</f>
        <v>-5225.0000000000791</v>
      </c>
      <c r="U174" s="5">
        <f t="shared" si="29"/>
        <v>-26.543322766805247</v>
      </c>
    </row>
    <row r="175" spans="1:21" x14ac:dyDescent="0.25">
      <c r="A175" t="s">
        <v>21</v>
      </c>
      <c r="B175" s="7">
        <v>0.62831018518518522</v>
      </c>
      <c r="C175">
        <v>41.461500000000001</v>
      </c>
      <c r="D175">
        <v>-93.046666666666994</v>
      </c>
      <c r="E175">
        <v>82581</v>
      </c>
      <c r="F175">
        <v>291</v>
      </c>
      <c r="G175">
        <v>25</v>
      </c>
      <c r="H175" t="s">
        <v>22</v>
      </c>
      <c r="I175">
        <v>7.6</v>
      </c>
      <c r="J175">
        <v>40.700000000000003</v>
      </c>
      <c r="K175">
        <v>27.7</v>
      </c>
      <c r="L175">
        <v>121636</v>
      </c>
      <c r="M175" t="s">
        <v>196</v>
      </c>
      <c r="N175" s="4">
        <f t="shared" si="24"/>
        <v>6630</v>
      </c>
      <c r="O175" s="6">
        <f t="shared" si="25"/>
        <v>7.6736111111111116E-2</v>
      </c>
      <c r="P175" s="5">
        <f t="shared" si="26"/>
        <v>15.13989588933622</v>
      </c>
      <c r="Q175" s="5">
        <f t="shared" si="27"/>
        <v>9.4064173160445925</v>
      </c>
      <c r="R175" s="5">
        <f t="shared" si="28"/>
        <v>25170.99487929773</v>
      </c>
      <c r="S175" s="5">
        <f t="shared" si="22"/>
        <v>37075.10363326018</v>
      </c>
      <c r="T175" s="4">
        <f>IF($E175&gt;$E174,($E175-$E$2) / ($N175/60),($E175-$E174) / (($N175-$N174)/60))</f>
        <v>-5395.9999999991815</v>
      </c>
      <c r="U175" s="5">
        <f t="shared" si="29"/>
        <v>-27.412013330077933</v>
      </c>
    </row>
    <row r="176" spans="1:21" x14ac:dyDescent="0.25">
      <c r="A176" t="s">
        <v>21</v>
      </c>
      <c r="B176" s="7">
        <v>0.62935185185185183</v>
      </c>
      <c r="C176">
        <v>41.460500000000003</v>
      </c>
      <c r="D176">
        <v>-93.056333333333001</v>
      </c>
      <c r="E176">
        <v>75688</v>
      </c>
      <c r="F176">
        <v>196</v>
      </c>
      <c r="G176">
        <v>18</v>
      </c>
      <c r="H176" t="s">
        <v>22</v>
      </c>
      <c r="I176">
        <v>7.6</v>
      </c>
      <c r="J176">
        <v>39.4</v>
      </c>
      <c r="K176">
        <v>37.6</v>
      </c>
      <c r="L176">
        <v>121636</v>
      </c>
      <c r="M176" t="s">
        <v>197</v>
      </c>
      <c r="N176" s="4">
        <f t="shared" si="24"/>
        <v>6719.9999999999955</v>
      </c>
      <c r="O176" s="6">
        <f t="shared" si="25"/>
        <v>7.7777777777777724E-2</v>
      </c>
      <c r="P176" s="5">
        <f t="shared" si="26"/>
        <v>15.793256171626217</v>
      </c>
      <c r="Q176" s="5">
        <f t="shared" si="27"/>
        <v>9.8123500594313686</v>
      </c>
      <c r="R176" s="5">
        <f t="shared" si="28"/>
        <v>23069.982930992439</v>
      </c>
      <c r="S176" s="5">
        <f t="shared" si="22"/>
        <v>37075.10363326018</v>
      </c>
      <c r="T176" s="4">
        <f>IF($E176&gt;$E175,($E176-$E$2) / ($N176/60),($E176-$E175) / (($N176-$N175)/60))</f>
        <v>-4595.333333333565</v>
      </c>
      <c r="U176" s="5">
        <f t="shared" si="29"/>
        <v>-23.344577203393303</v>
      </c>
    </row>
    <row r="177" spans="1:21" x14ac:dyDescent="0.25">
      <c r="A177" t="s">
        <v>21</v>
      </c>
      <c r="B177" s="7">
        <v>0.64740740740740743</v>
      </c>
      <c r="C177">
        <v>41.525833333332997</v>
      </c>
      <c r="D177">
        <v>-92.864166666667003</v>
      </c>
      <c r="E177">
        <v>20997</v>
      </c>
      <c r="F177">
        <v>104</v>
      </c>
      <c r="G177">
        <v>14</v>
      </c>
      <c r="H177" t="s">
        <v>22</v>
      </c>
      <c r="I177">
        <v>7.5</v>
      </c>
      <c r="J177">
        <v>12.1</v>
      </c>
      <c r="K177">
        <v>458.6</v>
      </c>
      <c r="L177">
        <v>121636</v>
      </c>
      <c r="M177" t="s">
        <v>198</v>
      </c>
      <c r="N177" s="4">
        <f t="shared" si="24"/>
        <v>8280</v>
      </c>
      <c r="O177" s="6">
        <f t="shared" si="25"/>
        <v>9.5833333333333326E-2</v>
      </c>
      <c r="P177" s="5">
        <f t="shared" si="26"/>
        <v>14.78425505628905</v>
      </c>
      <c r="Q177" s="5">
        <f t="shared" si="27"/>
        <v>9.1854576664723862</v>
      </c>
      <c r="R177" s="5">
        <f t="shared" si="28"/>
        <v>6399.9634235552303</v>
      </c>
      <c r="S177" s="5">
        <f t="shared" si="22"/>
        <v>37075.10363326018</v>
      </c>
      <c r="T177" s="4">
        <f>IF($E177&gt;$E176,($E177-$E$2) / ($N177/60),($E177-$E176) / (($N177-$N176)/60))</f>
        <v>-2103.4999999999941</v>
      </c>
      <c r="U177" s="5">
        <f t="shared" si="29"/>
        <v>-10.685909940664848</v>
      </c>
    </row>
    <row r="178" spans="1:21" x14ac:dyDescent="0.25">
      <c r="A178" t="s">
        <v>21</v>
      </c>
      <c r="B178" s="7">
        <v>0.6477546296296296</v>
      </c>
      <c r="C178">
        <v>41.526166666667002</v>
      </c>
      <c r="D178">
        <v>-92.861000000000004</v>
      </c>
      <c r="E178">
        <v>20315</v>
      </c>
      <c r="F178">
        <v>95</v>
      </c>
      <c r="G178">
        <v>31</v>
      </c>
      <c r="H178" t="s">
        <v>22</v>
      </c>
      <c r="I178">
        <v>7.4</v>
      </c>
      <c r="J178">
        <v>12.6</v>
      </c>
      <c r="K178">
        <v>471</v>
      </c>
      <c r="L178">
        <v>121636</v>
      </c>
      <c r="M178" t="s">
        <v>199</v>
      </c>
      <c r="N178" s="4">
        <f t="shared" si="24"/>
        <v>8309.9999999999945</v>
      </c>
      <c r="O178" s="6">
        <f t="shared" si="25"/>
        <v>9.6180555555555491E-2</v>
      </c>
      <c r="P178" s="5">
        <f t="shared" si="26"/>
        <v>14.859855878030471</v>
      </c>
      <c r="Q178" s="5">
        <f t="shared" si="27"/>
        <v>9.2324284570203314</v>
      </c>
      <c r="R178" s="5">
        <f t="shared" si="28"/>
        <v>6192.0872957815163</v>
      </c>
      <c r="S178" s="5">
        <f t="shared" si="22"/>
        <v>37075.10363326018</v>
      </c>
      <c r="T178" s="4">
        <f>IF($E178&gt;$E177,($E178-$E$2) / ($N178/60),($E178-$E177) / (($N178-$N177)/60))</f>
        <v>-1364.0000000002481</v>
      </c>
      <c r="U178" s="5">
        <f t="shared" si="29"/>
        <v>-6.9292042591250516</v>
      </c>
    </row>
    <row r="179" spans="1:21" x14ac:dyDescent="0.25">
      <c r="A179" t="s">
        <v>21</v>
      </c>
      <c r="B179" s="7">
        <v>0.64949074074074076</v>
      </c>
      <c r="C179">
        <v>41.524666666667002</v>
      </c>
      <c r="D179">
        <v>-92.846666666667005</v>
      </c>
      <c r="E179">
        <v>16814</v>
      </c>
      <c r="F179">
        <v>114</v>
      </c>
      <c r="G179">
        <v>11</v>
      </c>
      <c r="H179" t="s">
        <v>22</v>
      </c>
      <c r="I179">
        <v>7.4</v>
      </c>
      <c r="J179">
        <v>14.3</v>
      </c>
      <c r="K179">
        <v>540.70000000000005</v>
      </c>
      <c r="L179">
        <v>121636</v>
      </c>
      <c r="M179" t="s">
        <v>200</v>
      </c>
      <c r="N179" s="4">
        <f t="shared" si="24"/>
        <v>8459.9999999999982</v>
      </c>
      <c r="O179" s="6">
        <f t="shared" si="25"/>
        <v>9.7916666666666652E-2</v>
      </c>
      <c r="P179" s="5">
        <f t="shared" si="26"/>
        <v>14.93031793912248</v>
      </c>
      <c r="Q179" s="5">
        <f t="shared" si="27"/>
        <v>9.2762065355767955</v>
      </c>
      <c r="R179" s="5">
        <f t="shared" si="28"/>
        <v>5124.9695196293587</v>
      </c>
      <c r="S179" s="5">
        <f t="shared" si="22"/>
        <v>37075.10363326018</v>
      </c>
      <c r="T179" s="4">
        <f>IF($E179&gt;$E178,($E179-$E$2) / ($N179/60),($E179-$E178) / (($N179-$N178)/60))</f>
        <v>-1400.399999999966</v>
      </c>
      <c r="U179" s="5">
        <f t="shared" si="29"/>
        <v>-7.1141185076808808</v>
      </c>
    </row>
    <row r="180" spans="1:21" x14ac:dyDescent="0.25">
      <c r="A180" t="s">
        <v>21</v>
      </c>
      <c r="B180" s="7">
        <v>0.64983796296296303</v>
      </c>
      <c r="C180">
        <v>41.523833333333002</v>
      </c>
      <c r="D180">
        <v>-92.844333333332997</v>
      </c>
      <c r="E180">
        <v>16148</v>
      </c>
      <c r="F180">
        <v>93</v>
      </c>
      <c r="G180">
        <v>10</v>
      </c>
      <c r="H180" t="s">
        <v>22</v>
      </c>
      <c r="I180">
        <v>7.4</v>
      </c>
      <c r="J180">
        <v>14.5</v>
      </c>
      <c r="K180">
        <v>555</v>
      </c>
      <c r="L180">
        <v>121636</v>
      </c>
      <c r="M180" t="s">
        <v>201</v>
      </c>
      <c r="N180" s="4">
        <f t="shared" si="24"/>
        <v>8490.0000000000036</v>
      </c>
      <c r="O180" s="6">
        <f t="shared" si="25"/>
        <v>9.8263888888888928E-2</v>
      </c>
      <c r="P180" s="5">
        <f t="shared" si="26"/>
        <v>14.887518309929607</v>
      </c>
      <c r="Q180" s="5">
        <f t="shared" si="27"/>
        <v>9.2496151259592647</v>
      </c>
      <c r="R180" s="5">
        <f t="shared" si="28"/>
        <v>4921.9702511582536</v>
      </c>
      <c r="S180" s="5">
        <f t="shared" si="22"/>
        <v>37075.10363326018</v>
      </c>
      <c r="T180" s="4">
        <f>IF($E180&gt;$E179,($E180-$E$2) / ($N180/60),($E180-$E179) / (($N180-$N179)/60))</f>
        <v>-1331.9999999997578</v>
      </c>
      <c r="U180" s="5">
        <f t="shared" si="29"/>
        <v>-6.766642282368923</v>
      </c>
    </row>
    <row r="181" spans="1:21" x14ac:dyDescent="0.25">
      <c r="A181" t="s">
        <v>21</v>
      </c>
      <c r="B181" s="7">
        <v>0.65087962962962964</v>
      </c>
      <c r="C181">
        <v>41.521999999999998</v>
      </c>
      <c r="D181">
        <v>-92.834333333333007</v>
      </c>
      <c r="E181">
        <v>14183</v>
      </c>
      <c r="F181">
        <v>117</v>
      </c>
      <c r="G181">
        <v>23</v>
      </c>
      <c r="H181" t="s">
        <v>22</v>
      </c>
      <c r="I181">
        <v>7.4</v>
      </c>
      <c r="J181">
        <v>15.3</v>
      </c>
      <c r="K181">
        <v>598.70000000000005</v>
      </c>
      <c r="L181">
        <v>121636</v>
      </c>
      <c r="M181" t="s">
        <v>202</v>
      </c>
      <c r="N181" s="4">
        <f t="shared" si="24"/>
        <v>8579.9999999999982</v>
      </c>
      <c r="O181" s="6">
        <f t="shared" si="25"/>
        <v>9.9305555555555536E-2</v>
      </c>
      <c r="P181" s="5">
        <f t="shared" si="26"/>
        <v>14.922355653836116</v>
      </c>
      <c r="Q181" s="5">
        <f t="shared" si="27"/>
        <v>9.2712595677283787</v>
      </c>
      <c r="R181" s="5">
        <f t="shared" si="28"/>
        <v>4323.0309680565715</v>
      </c>
      <c r="S181" s="5">
        <f t="shared" si="22"/>
        <v>37075.10363326018</v>
      </c>
      <c r="T181" s="4">
        <f>IF($E181&gt;$E180,($E181-$E$2) / ($N181/60),($E181-$E180) / (($N181-$N180)/60))</f>
        <v>-1310.0000000000796</v>
      </c>
      <c r="U181" s="5">
        <f t="shared" si="29"/>
        <v>-6.6548809233524322</v>
      </c>
    </row>
    <row r="182" spans="1:21" x14ac:dyDescent="0.25">
      <c r="A182" t="s">
        <v>21</v>
      </c>
      <c r="B182" s="7">
        <v>0.65157407407407408</v>
      </c>
      <c r="C182">
        <v>41.520666666666997</v>
      </c>
      <c r="D182">
        <v>-92.828166666667002</v>
      </c>
      <c r="E182">
        <v>12854</v>
      </c>
      <c r="F182">
        <v>86</v>
      </c>
      <c r="G182">
        <v>15</v>
      </c>
      <c r="H182" t="s">
        <v>22</v>
      </c>
      <c r="I182">
        <v>7.4</v>
      </c>
      <c r="J182">
        <v>15.9</v>
      </c>
      <c r="K182">
        <v>629.9</v>
      </c>
      <c r="L182">
        <v>121636</v>
      </c>
      <c r="M182" t="s">
        <v>203</v>
      </c>
      <c r="N182" s="4">
        <f t="shared" si="24"/>
        <v>8639.9999999999982</v>
      </c>
      <c r="O182" s="6">
        <f t="shared" si="25"/>
        <v>9.9999999999999978E-2</v>
      </c>
      <c r="P182" s="5">
        <f t="shared" si="26"/>
        <v>14.947117497025504</v>
      </c>
      <c r="Q182" s="5">
        <f t="shared" si="27"/>
        <v>9.2866441009019454</v>
      </c>
      <c r="R182" s="5">
        <f t="shared" si="28"/>
        <v>3917.9468422336013</v>
      </c>
      <c r="S182" s="5">
        <f t="shared" si="22"/>
        <v>37075.10363326018</v>
      </c>
      <c r="T182" s="4">
        <f>IF($E182&gt;$E181,($E182-$E$2) / ($N182/60),($E182-$E181) / (($N182-$N181)/60))</f>
        <v>-1329</v>
      </c>
      <c r="U182" s="5">
        <f t="shared" si="29"/>
        <v>-6.7514020970495006</v>
      </c>
    </row>
    <row r="183" spans="1:21" x14ac:dyDescent="0.25">
      <c r="A183" t="s">
        <v>21</v>
      </c>
      <c r="B183" s="7">
        <v>0.65226851851851853</v>
      </c>
      <c r="C183">
        <v>41.518999999999998</v>
      </c>
      <c r="D183">
        <v>-92.822833333332994</v>
      </c>
      <c r="E183">
        <v>11556</v>
      </c>
      <c r="F183">
        <v>118</v>
      </c>
      <c r="G183">
        <v>17</v>
      </c>
      <c r="H183" t="s">
        <v>22</v>
      </c>
      <c r="I183">
        <v>7.4</v>
      </c>
      <c r="J183">
        <v>16.5</v>
      </c>
      <c r="K183">
        <v>660.9</v>
      </c>
      <c r="L183">
        <v>121636</v>
      </c>
      <c r="M183" t="s">
        <v>204</v>
      </c>
      <c r="N183" s="4">
        <f t="shared" si="24"/>
        <v>8699.9999999999982</v>
      </c>
      <c r="O183" s="6">
        <f t="shared" si="25"/>
        <v>0.10069444444444442</v>
      </c>
      <c r="P183" s="5">
        <f t="shared" si="26"/>
        <v>14.930818632747879</v>
      </c>
      <c r="Q183" s="5">
        <f t="shared" si="27"/>
        <v>9.2765176165262577</v>
      </c>
      <c r="R183" s="5">
        <f t="shared" si="28"/>
        <v>3522.3116313094365</v>
      </c>
      <c r="S183" s="5">
        <f t="shared" si="22"/>
        <v>37075.10363326018</v>
      </c>
      <c r="T183" s="4">
        <f>IF($E183&gt;$E182,($E183-$E$2) / ($N183/60),($E183-$E182) / (($N183-$N182)/60))</f>
        <v>-1298</v>
      </c>
      <c r="U183" s="5">
        <f t="shared" si="29"/>
        <v>-6.5939201820694135</v>
      </c>
    </row>
    <row r="184" spans="1:21" x14ac:dyDescent="0.25">
      <c r="A184" t="s">
        <v>21</v>
      </c>
      <c r="B184" s="7">
        <v>0.65331018518518513</v>
      </c>
      <c r="C184">
        <v>41.516166666666997</v>
      </c>
      <c r="D184">
        <v>-92.816666666667004</v>
      </c>
      <c r="E184">
        <v>9748</v>
      </c>
      <c r="F184">
        <v>128</v>
      </c>
      <c r="G184">
        <v>15</v>
      </c>
      <c r="H184" t="s">
        <v>22</v>
      </c>
      <c r="I184">
        <v>7.4</v>
      </c>
      <c r="J184">
        <v>17.399999999999999</v>
      </c>
      <c r="K184">
        <v>707</v>
      </c>
      <c r="L184">
        <v>121636</v>
      </c>
      <c r="M184" t="s">
        <v>205</v>
      </c>
      <c r="N184" s="4">
        <f t="shared" si="24"/>
        <v>8789.9999999999927</v>
      </c>
      <c r="O184" s="6">
        <f t="shared" si="25"/>
        <v>0.10173611111111103</v>
      </c>
      <c r="P184" s="5">
        <f t="shared" si="26"/>
        <v>14.839171870911574</v>
      </c>
      <c r="Q184" s="5">
        <f t="shared" si="27"/>
        <v>9.2195774833973605</v>
      </c>
      <c r="R184" s="5">
        <f t="shared" si="28"/>
        <v>2971.2265301146062</v>
      </c>
      <c r="S184" s="5">
        <f t="shared" si="22"/>
        <v>37075.10363326018</v>
      </c>
      <c r="T184" s="4">
        <f>IF($E184&gt;$E183,($E184-$E$2) / ($N184/60),($E184-$E183) / (($N184-$N183)/60))</f>
        <v>-1205.3333333334065</v>
      </c>
      <c r="U184" s="5">
        <f t="shared" si="29"/>
        <v>-6.1231677910540441</v>
      </c>
    </row>
    <row r="185" spans="1:21" x14ac:dyDescent="0.25">
      <c r="A185" t="s">
        <v>21</v>
      </c>
      <c r="B185" s="7">
        <v>0.65400462962962969</v>
      </c>
      <c r="C185">
        <v>41.514666666666997</v>
      </c>
      <c r="D185">
        <v>-92.813333333333006</v>
      </c>
      <c r="E185">
        <v>8551</v>
      </c>
      <c r="F185">
        <v>119</v>
      </c>
      <c r="G185">
        <v>17</v>
      </c>
      <c r="H185" t="s">
        <v>22</v>
      </c>
      <c r="I185">
        <v>7.4</v>
      </c>
      <c r="J185">
        <v>18.3</v>
      </c>
      <c r="K185">
        <v>738.8</v>
      </c>
      <c r="L185">
        <v>121636</v>
      </c>
      <c r="M185" t="s">
        <v>206</v>
      </c>
      <c r="N185" s="4">
        <f t="shared" si="24"/>
        <v>8850.0000000000018</v>
      </c>
      <c r="O185" s="6">
        <f t="shared" si="25"/>
        <v>0.10243055555555558</v>
      </c>
      <c r="P185" s="5">
        <f t="shared" si="26"/>
        <v>14.802803246408619</v>
      </c>
      <c r="Q185" s="5">
        <f t="shared" si="27"/>
        <v>9.1969816569936746</v>
      </c>
      <c r="R185" s="5">
        <f t="shared" si="28"/>
        <v>2606.3764935381614</v>
      </c>
      <c r="S185" s="5">
        <f t="shared" si="22"/>
        <v>37075.10363326018</v>
      </c>
      <c r="T185" s="4">
        <f>IF($E185&gt;$E184,($E185-$E$2) / ($N185/60),($E185-$E184) / (($N185-$N184)/60))</f>
        <v>-1196.9999999998186</v>
      </c>
      <c r="U185" s="5">
        <f t="shared" si="29"/>
        <v>-6.0808339429398242</v>
      </c>
    </row>
    <row r="186" spans="1:21" x14ac:dyDescent="0.25">
      <c r="A186" t="s">
        <v>21</v>
      </c>
      <c r="B186" s="7">
        <v>0.65574074074074074</v>
      </c>
      <c r="C186">
        <v>41.512166666667</v>
      </c>
      <c r="D186">
        <v>-92.806166666666996</v>
      </c>
      <c r="E186">
        <v>5491</v>
      </c>
      <c r="F186">
        <v>283</v>
      </c>
      <c r="G186">
        <v>8</v>
      </c>
      <c r="H186" t="s">
        <v>22</v>
      </c>
      <c r="I186">
        <v>7.4</v>
      </c>
      <c r="J186">
        <v>21</v>
      </c>
      <c r="K186">
        <v>825.9</v>
      </c>
      <c r="L186">
        <v>121636</v>
      </c>
      <c r="M186" t="s">
        <v>207</v>
      </c>
      <c r="N186" s="4">
        <f t="shared" si="24"/>
        <v>8999.9999999999964</v>
      </c>
      <c r="O186" s="6">
        <f t="shared" si="25"/>
        <v>0.10416666666666663</v>
      </c>
      <c r="P186" s="5">
        <f t="shared" si="26"/>
        <v>14.819760881995176</v>
      </c>
      <c r="Q186" s="5">
        <f t="shared" si="27"/>
        <v>9.2075174359836023</v>
      </c>
      <c r="R186" s="5">
        <f t="shared" si="28"/>
        <v>1673.6771519141671</v>
      </c>
      <c r="S186" s="5">
        <f t="shared" si="22"/>
        <v>37075.10363326018</v>
      </c>
      <c r="T186" s="4">
        <f>IF($E186&gt;$E185,($E186-$E$2) / ($N186/60),($E186-$E185) / (($N186-$N185)/60))</f>
        <v>-1224.0000000000446</v>
      </c>
      <c r="U186" s="5">
        <f t="shared" si="29"/>
        <v>-6.2179956108268533</v>
      </c>
    </row>
    <row r="187" spans="1:21" x14ac:dyDescent="0.25">
      <c r="A187" t="s">
        <v>21</v>
      </c>
      <c r="B187" s="7">
        <v>0.6560879629629629</v>
      </c>
      <c r="C187">
        <v>41.512500000000003</v>
      </c>
      <c r="D187">
        <v>-92.8065</v>
      </c>
      <c r="E187">
        <v>4897</v>
      </c>
      <c r="F187">
        <v>302</v>
      </c>
      <c r="G187">
        <v>9</v>
      </c>
      <c r="H187" t="s">
        <v>22</v>
      </c>
      <c r="I187">
        <v>7.4</v>
      </c>
      <c r="J187">
        <v>21.7</v>
      </c>
      <c r="K187">
        <v>843.7</v>
      </c>
      <c r="L187">
        <v>121636</v>
      </c>
      <c r="M187" t="s">
        <v>208</v>
      </c>
      <c r="N187" s="4">
        <f t="shared" si="24"/>
        <v>9029.9999999999927</v>
      </c>
      <c r="O187" s="6">
        <f t="shared" si="25"/>
        <v>0.1045138888888888</v>
      </c>
      <c r="P187" s="5">
        <f t="shared" si="26"/>
        <v>14.839713466688558</v>
      </c>
      <c r="Q187" s="5">
        <f t="shared" si="27"/>
        <v>9.2199139768536007</v>
      </c>
      <c r="R187" s="5">
        <f t="shared" si="28"/>
        <v>1492.6237503048037</v>
      </c>
      <c r="S187" s="5">
        <f t="shared" si="22"/>
        <v>37075.10363326018</v>
      </c>
      <c r="T187" s="4">
        <f>IF($E187&gt;$E186,($E187-$E$2) / ($N187/60),($E187-$E186) / (($N187-$N186)/60))</f>
        <v>-1188.0000000001439</v>
      </c>
      <c r="U187" s="5">
        <f t="shared" si="29"/>
        <v>-6.0351133869795168</v>
      </c>
    </row>
    <row r="188" spans="1:21" x14ac:dyDescent="0.25">
      <c r="A188" t="s">
        <v>21</v>
      </c>
      <c r="B188" s="7">
        <v>0.65643518518518518</v>
      </c>
      <c r="C188">
        <v>41.512333333332997</v>
      </c>
      <c r="D188">
        <v>-92.807333333333005</v>
      </c>
      <c r="E188">
        <v>4314</v>
      </c>
      <c r="F188">
        <v>300</v>
      </c>
      <c r="G188">
        <v>7</v>
      </c>
      <c r="H188" t="s">
        <v>22</v>
      </c>
      <c r="I188">
        <v>7.4</v>
      </c>
      <c r="J188">
        <v>22.4</v>
      </c>
      <c r="K188">
        <v>861.3</v>
      </c>
      <c r="L188">
        <v>121636</v>
      </c>
      <c r="M188" t="s">
        <v>209</v>
      </c>
      <c r="N188" s="4">
        <f t="shared" si="24"/>
        <v>9059.9999999999964</v>
      </c>
      <c r="O188" s="6">
        <f t="shared" si="25"/>
        <v>0.10486111111111107</v>
      </c>
      <c r="P188" s="5">
        <f t="shared" si="26"/>
        <v>14.791267462166299</v>
      </c>
      <c r="Q188" s="5">
        <f t="shared" si="27"/>
        <v>9.1898144742439207</v>
      </c>
      <c r="R188" s="5">
        <f t="shared" si="28"/>
        <v>1314.9231894659838</v>
      </c>
      <c r="S188" s="5">
        <f t="shared" si="22"/>
        <v>37075.10363326018</v>
      </c>
      <c r="T188" s="4">
        <f>IF($E188&gt;$E187,($E188-$E$2) / ($N188/60),($E188-$E187) / (($N188-$N187)/60))</f>
        <v>-1165.9999999998586</v>
      </c>
      <c r="U188" s="5">
        <f t="shared" si="29"/>
        <v>-5.9233520279599405</v>
      </c>
    </row>
    <row r="189" spans="1:21" x14ac:dyDescent="0.25">
      <c r="A189" t="s">
        <v>21</v>
      </c>
      <c r="B189" s="7">
        <v>0.65678240740740745</v>
      </c>
      <c r="C189">
        <v>41.512166666667</v>
      </c>
      <c r="D189">
        <v>-92.808999999999997</v>
      </c>
      <c r="E189">
        <v>3707</v>
      </c>
      <c r="F189">
        <v>302</v>
      </c>
      <c r="G189">
        <v>7</v>
      </c>
      <c r="H189" t="s">
        <v>22</v>
      </c>
      <c r="I189">
        <v>7.4</v>
      </c>
      <c r="J189">
        <v>23.1</v>
      </c>
      <c r="K189">
        <v>880</v>
      </c>
      <c r="L189">
        <v>121636</v>
      </c>
      <c r="M189" t="s">
        <v>210</v>
      </c>
      <c r="N189" s="4">
        <f t="shared" si="24"/>
        <v>9090.0000000000018</v>
      </c>
      <c r="O189" s="6">
        <f t="shared" si="25"/>
        <v>0.10520833333333335</v>
      </c>
      <c r="P189" s="5">
        <f t="shared" si="26"/>
        <v>14.711473285298137</v>
      </c>
      <c r="Q189" s="5">
        <f t="shared" si="27"/>
        <v>9.1402383521557322</v>
      </c>
      <c r="R189" s="5">
        <f t="shared" si="28"/>
        <v>1129.9073396732504</v>
      </c>
      <c r="S189" s="5">
        <f t="shared" si="22"/>
        <v>37075.10363326018</v>
      </c>
      <c r="T189" s="4">
        <f>IF($E189&gt;$E188,($E189-$E$2) / ($N189/60),($E189-$E188) / (($N189-$N188)/60))</f>
        <v>-1213.9999999997792</v>
      </c>
      <c r="U189" s="5">
        <f t="shared" si="29"/>
        <v>-6.1671949930899936</v>
      </c>
    </row>
    <row r="190" spans="1:21" x14ac:dyDescent="0.25">
      <c r="A190" t="s">
        <v>21</v>
      </c>
      <c r="B190" s="7">
        <v>0.65712962962962962</v>
      </c>
      <c r="C190">
        <v>41.511833333333001</v>
      </c>
      <c r="D190">
        <v>-92.810166666667001</v>
      </c>
      <c r="E190">
        <v>3099</v>
      </c>
      <c r="F190">
        <v>159</v>
      </c>
      <c r="G190">
        <v>9</v>
      </c>
      <c r="H190" t="s">
        <v>22</v>
      </c>
      <c r="I190">
        <v>7.4</v>
      </c>
      <c r="J190">
        <v>23.7</v>
      </c>
      <c r="K190">
        <v>898.8</v>
      </c>
      <c r="L190">
        <v>121636</v>
      </c>
      <c r="M190" t="s">
        <v>211</v>
      </c>
      <c r="N190" s="4">
        <f t="shared" si="24"/>
        <v>9119.9999999999964</v>
      </c>
      <c r="O190" s="6">
        <f t="shared" si="25"/>
        <v>0.10555555555555551</v>
      </c>
      <c r="P190" s="5">
        <f t="shared" si="26"/>
        <v>14.634617393654965</v>
      </c>
      <c r="Q190" s="5">
        <f t="shared" si="27"/>
        <v>9.0924877866778289</v>
      </c>
      <c r="R190" s="5">
        <f t="shared" si="28"/>
        <v>944.58668617410387</v>
      </c>
      <c r="S190" s="5">
        <f t="shared" si="22"/>
        <v>37075.10363326018</v>
      </c>
      <c r="T190" s="4">
        <f>IF($E190&gt;$E189,($E190-$E$2) / ($N190/60),($E190-$E189) / (($N190-$N189)/60))</f>
        <v>-1216.0000000002212</v>
      </c>
      <c r="U190" s="5">
        <f t="shared" si="29"/>
        <v>-6.1773551166393421</v>
      </c>
    </row>
    <row r="191" spans="1:21" x14ac:dyDescent="0.25">
      <c r="A191" t="s">
        <v>21</v>
      </c>
      <c r="B191" s="7">
        <v>0.65747685185185178</v>
      </c>
      <c r="C191">
        <v>41.511833333333001</v>
      </c>
      <c r="D191">
        <v>-92.810333333333006</v>
      </c>
      <c r="E191">
        <v>2522</v>
      </c>
      <c r="F191">
        <v>334</v>
      </c>
      <c r="G191">
        <v>3</v>
      </c>
      <c r="H191" t="s">
        <v>22</v>
      </c>
      <c r="I191">
        <v>7.4</v>
      </c>
      <c r="J191">
        <v>24.4</v>
      </c>
      <c r="K191">
        <v>917.8</v>
      </c>
      <c r="L191">
        <v>121636</v>
      </c>
      <c r="M191" t="s">
        <v>212</v>
      </c>
      <c r="N191" s="4">
        <f t="shared" si="24"/>
        <v>9149.9999999999909</v>
      </c>
      <c r="O191" s="6">
        <f t="shared" si="25"/>
        <v>0.10590277777777768</v>
      </c>
      <c r="P191" s="5">
        <f t="shared" si="26"/>
        <v>14.628400096726791</v>
      </c>
      <c r="Q191" s="5">
        <f t="shared" si="27"/>
        <v>9.0886249800963554</v>
      </c>
      <c r="R191" s="5">
        <f t="shared" si="28"/>
        <v>768.71494757376252</v>
      </c>
      <c r="S191" s="5">
        <f t="shared" si="22"/>
        <v>37075.10363326018</v>
      </c>
      <c r="T191" s="4">
        <f>IF($E191&gt;$E190,($E191-$E$2) / ($N191/60),($E191-$E190) / (($N191-$N190)/60))</f>
        <v>-1154.0000000002099</v>
      </c>
      <c r="U191" s="5">
        <f t="shared" si="29"/>
        <v>-5.8623912866791121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E E A A B Q S w M E F A A C A A g A I L S v T r f 0 s c + n A A A A + A A A A B I A H A B D b 2 5 m a W c v U G F j a 2 F n Z S 5 4 b W w g o h g A K K A U A A A A A A A A A A A A A A A A A A A A A A A A A A A A h Y 9 B D o I w F E S v Q r q n h Y K G k E 9 Z u J X E h G j c N q V C I x R D i + V u L j y S V 5 B E U X c u Z / I m e f O 4 3 S G f u t a 7 y s G o X m c o x A H y p B Z 9 p X S d o d G e / A T l D H Z c n H k t v R n W J p 2 M y l B j 7 S U l x D m H X Y T 7 o S Y 0 C E J y L L a l a G T H f a W N 5 V p I 9 F l V / 1 e I w e E l w y h e J 3 g V R x T T O A S y 1 F A o / U X o b I w D I D 8 l b M b W j o N k U v v 7 E s g S g b x f s C d Q S w M E F A A C A A g A I L S v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C 0 r 0 6 2 x b A A m A E A A B 8 G A A A T A B w A R m 9 y b X V s Y X M v U 2 V j d G l v b j E u b S C i G A A o o B Q A A A A A A A A A A A A A A A A A A A A A A A A A A A D t k 9 9 q 2 z A U x u 8 D e Q e h 3 j i g m T p s h W 3 4 I p V X V i h b h 0 0 L q 3 e h 2 G e O h v 4 E 6 c i s h L 7 7 l D p r N 6 I 9 w e o b 2 b 9 P P u f 7 Z B 8 P H U p r S D 2 t x f v 5 b D 7 z G + G g J y f 0 9 v Q r f 1 U U l J R E A c 5 n J F 6 1 D a 6 D S L g f 8 8 p 2 Q Y P B 7 E I q y L k 1 G B 9 8 R v m 7 t h I o 2 s 8 G K i d H a H n w a H V V t 9 f O / o i 9 S O P E C A p c e y 6 U s t a 0 F 0 o O G y T L 0 + J t 1 x 4 a 5 5 0 f 6 Y L d V a C k l g i u p I w y w q 0 K 2 v i y O G P k g + l s L 8 1 Q F s s 3 S 0 a + B I t Q 4 7 2 C 8 v k 2 / 2 Q N f F u w K c A J j R 5 0 1 H r y E U Q P z u / z N W I d N x 6 U A 8 + m r I z c H f h K q b o T S j h f o g t / l u Q b Y Y Z Y s b n f w n O 5 G N L 4 7 9 b p y f F e 9 F m i P 9 v t K I / n 4 O V g Y j 6 M + w j C T 3 x g Z E c b q c G j 0 N s n J Y J H 5 U q g x N D D b 8 E E v Q Y 3 S d Y M / 9 J W 6 u m 1 S 4 N n r / O 9 r 0 e F x 7 w + w e s t Q J / A A v 2 R 3 Z t 1 o u X l q k n Q a w f e p 8 z L o 6 p X 4 z E K R + g 8 2 s d U L L 3 / S f / 2 + r C Y z 6 R J f r / k E J B s u X g Z h J d B + K 8 G 4 R d Q S w E C L Q A U A A I A C A A g t K 9 O t / S x z 6 c A A A D 4 A A A A E g A A A A A A A A A A A A A A A A A A A A A A Q 2 9 u Z m l n L 1 B h Y 2 t h Z 2 U u e G 1 s U E s B A i 0 A F A A C A A g A I L S v T g / K 6 a u k A A A A 6 Q A A A B M A A A A A A A A A A A A A A A A A 8 w A A A F t D b 2 5 0 Z W 5 0 X 1 R 5 c G V z X S 5 4 b W x Q S w E C L Q A U A A I A C A A g t K 9 O t s W w A J g B A A A f B g A A E w A A A A A A A A A A A A A A A A D k A Q A A R m 9 y b X V s Y X M v U 2 V j d G l v b j E u b V B L B Q Y A A A A A A w A D A M I A A A D J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3 H Q A A A A A A A J U d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z B a Q y 0 x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S 0 x N l Q w M D o z M z o 1 N i 4 2 N T I w N D I 3 W i I g L z 4 8 R W 5 0 c n k g V H l w Z T 0 i R m l s b E N v b H V t b l R 5 c G V z I i B W Y W x 1 Z T 0 i c 0 J n b 0 Z C U U 1 E Q X d Z R k J R V U d C Z 1 l E Q m c 9 P S I g L z 4 8 R W 5 0 c n k g V H l w Z T 0 i R m l s b E N v b H V t b k 5 h b W V z I i B W Y W x 1 Z T 0 i c 1 s m c X V v d D t D Y W x s c 2 l n b i Z x d W 9 0 O y w m c X V v d D t U a W 1 l c 3 R h b X A m c X V v d D s s J n F 1 b 3 Q 7 T G F 0 a X R 1 Z G U m c X V v d D s s J n F 1 b 3 Q 7 T G 9 u Z 2 l 0 d W R l J n F 1 b 3 Q 7 L C Z x d W 9 0 O 0 F s d G l 0 d W R l J n F 1 b 3 Q 7 L C Z x d W 9 0 O 0 N v d X J z Z S Z x d W 9 0 O y w m c X V v d D t T c G V l Z C Z x d W 9 0 O y w m c X V v d D t T Y X R z J n F 1 b 3 Q 7 L C Z x d W 9 0 O 1 Z i J n F 1 b 3 Q 7 L C Z x d W 9 0 O 0 l B V C Z x d W 9 0 O y w m c X V v d D t Q c m V z c y Z x d W 9 0 O y w m c X V v d D t M a S Z x d W 9 0 O y w m c X V v d D t M d i Z x d W 9 0 O y w m c X V v d D t M d S Z x d W 9 0 O y w m c X V v d D t C d X J z d C Z x d W 9 0 O y w m c X V v d D t D b 2 1 t Z W 5 0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X M F p D L T E x L 0 N o Y W 5 n Z W Q g V H l w Z S 5 7 Q 2 F s b H N p Z 2 4 s M H 0 m c X V v d D s s J n F 1 b 3 Q 7 U 2 V j d G l v b j E v V z B a Q y 0 x M S 9 D a G F u Z 2 V k I F R 5 c G U u e 1 R p b W V z d G F t c C w x f S Z x d W 9 0 O y w m c X V v d D t T Z W N 0 a W 9 u M S 9 X M F p D L T E x L 0 N o Y W 5 n Z W Q g V H l w Z S 5 7 T G F 0 a X R 1 Z G U s M n 0 m c X V v d D s s J n F 1 b 3 Q 7 U 2 V j d G l v b j E v V z B a Q y 0 x M S 9 D a G F u Z 2 V k I F R 5 c G U u e 0 x v b m d p d H V k Z S w z f S Z x d W 9 0 O y w m c X V v d D t T Z W N 0 a W 9 u M S 9 X M F p D L T E x L 0 N o Y W 5 n Z W Q g V H l w Z S 5 7 Q W x 0 a X R 1 Z G U s N H 0 m c X V v d D s s J n F 1 b 3 Q 7 U 2 V j d G l v b j E v V z B a Q y 0 x M S 9 D a G F u Z 2 V k I F R 5 c G U u e 0 N v d X J z Z S w 1 f S Z x d W 9 0 O y w m c X V v d D t T Z W N 0 a W 9 u M S 9 X M F p D L T E x L 0 N o Y W 5 n Z W Q g V H l w Z S 5 7 U 3 B l Z W Q s N n 0 m c X V v d D s s J n F 1 b 3 Q 7 U 2 V j d G l v b j E v V z B a Q y 0 x M S 9 D a G F u Z 2 V k I F R 5 c G U u e 1 N h d H M s N 3 0 m c X V v d D s s J n F 1 b 3 Q 7 U 2 V j d G l v b j E v V z B a Q y 0 x M S 9 D a G F u Z 2 V k I F R 5 c G U u e 1 Z i L D h 9 J n F 1 b 3 Q 7 L C Z x d W 9 0 O 1 N l Y 3 R p b 2 4 x L 1 c w W k M t M T E v Q 2 h h b m d l Z C B U e X B l L n t J Q V Q s O X 0 m c X V v d D s s J n F 1 b 3 Q 7 U 2 V j d G l v b j E v V z B a Q y 0 x M S 9 D a G F u Z 2 V k I F R 5 c G U u e 1 B y Z X N z L D E w f S Z x d W 9 0 O y w m c X V v d D t T Z W N 0 a W 9 u M S 9 X M F p D L T E x L 0 N o Y W 5 n Z W Q g V H l w Z S 5 7 T G k s M T F 9 J n F 1 b 3 Q 7 L C Z x d W 9 0 O 1 N l Y 3 R p b 2 4 x L 1 c w W k M t M T E v Q 2 h h b m d l Z C B U e X B l L n t M d i w x M n 0 m c X V v d D s s J n F 1 b 3 Q 7 U 2 V j d G l v b j E v V z B a Q y 0 x M S 9 D a G F u Z 2 V k I F R 5 c G U u e 0 x 1 L D E z f S Z x d W 9 0 O y w m c X V v d D t T Z W N 0 a W 9 u M S 9 X M F p D L T E x L 0 N o Y W 5 n Z W Q g V H l w Z S 5 7 Q n V y c 3 Q s M T R 9 J n F 1 b 3 Q 7 L C Z x d W 9 0 O 1 N l Y 3 R p b 2 4 x L 1 c w W k M t M T E v Q 2 h h b m d l Z C B U e X B l L n t D b 2 1 t Z W 5 0 c y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c w W k M t M T E v Q 2 h h b m d l Z C B U e X B l L n t D Y W x s c 2 l n b i w w f S Z x d W 9 0 O y w m c X V v d D t T Z W N 0 a W 9 u M S 9 X M F p D L T E x L 0 N o Y W 5 n Z W Q g V H l w Z S 5 7 V G l t Z X N 0 Y W 1 w L D F 9 J n F 1 b 3 Q 7 L C Z x d W 9 0 O 1 N l Y 3 R p b 2 4 x L 1 c w W k M t M T E v Q 2 h h b m d l Z C B U e X B l L n t M Y X R p d H V k Z S w y f S Z x d W 9 0 O y w m c X V v d D t T Z W N 0 a W 9 u M S 9 X M F p D L T E x L 0 N o Y W 5 n Z W Q g V H l w Z S 5 7 T G 9 u Z 2 l 0 d W R l L D N 9 J n F 1 b 3 Q 7 L C Z x d W 9 0 O 1 N l Y 3 R p b 2 4 x L 1 c w W k M t M T E v Q 2 h h b m d l Z C B U e X B l L n t B b H R p d H V k Z S w 0 f S Z x d W 9 0 O y w m c X V v d D t T Z W N 0 a W 9 u M S 9 X M F p D L T E x L 0 N o Y W 5 n Z W Q g V H l w Z S 5 7 Q 2 9 1 c n N l L D V 9 J n F 1 b 3 Q 7 L C Z x d W 9 0 O 1 N l Y 3 R p b 2 4 x L 1 c w W k M t M T E v Q 2 h h b m d l Z C B U e X B l L n t T c G V l Z C w 2 f S Z x d W 9 0 O y w m c X V v d D t T Z W N 0 a W 9 u M S 9 X M F p D L T E x L 0 N o Y W 5 n Z W Q g V H l w Z S 5 7 U 2 F 0 c y w 3 f S Z x d W 9 0 O y w m c X V v d D t T Z W N 0 a W 9 u M S 9 X M F p D L T E x L 0 N o Y W 5 n Z W Q g V H l w Z S 5 7 V m I s O H 0 m c X V v d D s s J n F 1 b 3 Q 7 U 2 V j d G l v b j E v V z B a Q y 0 x M S 9 D a G F u Z 2 V k I F R 5 c G U u e 0 l B V C w 5 f S Z x d W 9 0 O y w m c X V v d D t T Z W N 0 a W 9 u M S 9 X M F p D L T E x L 0 N o Y W 5 n Z W Q g V H l w Z S 5 7 U H J l c 3 M s M T B 9 J n F 1 b 3 Q 7 L C Z x d W 9 0 O 1 N l Y 3 R p b 2 4 x L 1 c w W k M t M T E v Q 2 h h b m d l Z C B U e X B l L n t M a S w x M X 0 m c X V v d D s s J n F 1 b 3 Q 7 U 2 V j d G l v b j E v V z B a Q y 0 x M S 9 D a G F u Z 2 V k I F R 5 c G U u e 0 x 2 L D E y f S Z x d W 9 0 O y w m c X V v d D t T Z W N 0 a W 9 u M S 9 X M F p D L T E x L 0 N o Y W 5 n Z W Q g V H l w Z S 5 7 T H U s M T N 9 J n F 1 b 3 Q 7 L C Z x d W 9 0 O 1 N l Y 3 R p b 2 4 x L 1 c w W k M t M T E v Q 2 h h b m d l Z C B U e X B l L n t C d X J z d C w x N H 0 m c X V v d D s s J n F 1 b 3 Q 7 U 2 V j d G l v b j E v V z B a Q y 0 x M S 9 D a G F u Z 2 V k I F R 5 c G U u e 0 N v b W 1 l b n R z L D E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z B a Q y 0 x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M F p D L T E x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c w W k M t M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M F p D L T E x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z B a Q 1 8 x M T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1 L T E 2 V D A w O j M z O j U 2 L j Y 1 M j A 0 M j d a I i A v P j x F b n R y e S B U e X B l P S J G a W x s Q 2 9 s d W 1 u V H l w Z X M i I F Z h b H V l P S J z Q m d v R k J R T U R B d 1 l G Q l F V R 0 J n W U R C Z z 0 9 I i A v P j x F b n R y e S B U e X B l P S J G a W x s Q 2 9 s d W 1 u T m F t Z X M i I F Z h b H V l P S J z W y Z x d W 9 0 O 0 N h b G x z a W d u J n F 1 b 3 Q 7 L C Z x d W 9 0 O 1 R p b W V z d G F t c C Z x d W 9 0 O y w m c X V v d D t M Y X R p d H V k Z S Z x d W 9 0 O y w m c X V v d D t M b 2 5 n a X R 1 Z G U m c X V v d D s s J n F 1 b 3 Q 7 Q W x 0 a X R 1 Z G U m c X V v d D s s J n F 1 b 3 Q 7 Q 2 9 1 c n N l J n F 1 b 3 Q 7 L C Z x d W 9 0 O 1 N w Z W V k J n F 1 b 3 Q 7 L C Z x d W 9 0 O 1 N h d H M m c X V v d D s s J n F 1 b 3 Q 7 V m I m c X V v d D s s J n F 1 b 3 Q 7 S U F U J n F 1 b 3 Q 7 L C Z x d W 9 0 O 1 B y Z X N z J n F 1 b 3 Q 7 L C Z x d W 9 0 O 0 x p J n F 1 b 3 Q 7 L C Z x d W 9 0 O 0 x 2 J n F 1 b 3 Q 7 L C Z x d W 9 0 O 0 x 1 J n F 1 b 3 Q 7 L C Z x d W 9 0 O 0 J 1 c n N 0 J n F 1 b 3 Q 7 L C Z x d W 9 0 O 0 N v b W 1 l b n R z J n F 1 b 3 Q 7 X S I g L z 4 8 R W 5 0 c n k g V H l w Z T 0 i R m l s b F N 0 Y X R 1 c y I g V m F s d W U 9 I n N D b 2 1 w b G V 0 Z S I g L z 4 8 R W 5 0 c n k g V H l w Z T 0 i R m l s b E N v d W 5 0 I i B W Y W x 1 Z T 0 i b D E 3 M S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c w W k M t M T E v Q 2 h h b m d l Z C B U e X B l L n t D Y W x s c 2 l n b i w w f S Z x d W 9 0 O y w m c X V v d D t T Z W N 0 a W 9 u M S 9 X M F p D L T E x L 0 N o Y W 5 n Z W Q g V H l w Z S 5 7 V G l t Z X N 0 Y W 1 w L D F 9 J n F 1 b 3 Q 7 L C Z x d W 9 0 O 1 N l Y 3 R p b 2 4 x L 1 c w W k M t M T E v Q 2 h h b m d l Z C B U e X B l L n t M Y X R p d H V k Z S w y f S Z x d W 9 0 O y w m c X V v d D t T Z W N 0 a W 9 u M S 9 X M F p D L T E x L 0 N o Y W 5 n Z W Q g V H l w Z S 5 7 T G 9 u Z 2 l 0 d W R l L D N 9 J n F 1 b 3 Q 7 L C Z x d W 9 0 O 1 N l Y 3 R p b 2 4 x L 1 c w W k M t M T E v Q 2 h h b m d l Z C B U e X B l L n t B b H R p d H V k Z S w 0 f S Z x d W 9 0 O y w m c X V v d D t T Z W N 0 a W 9 u M S 9 X M F p D L T E x L 0 N o Y W 5 n Z W Q g V H l w Z S 5 7 Q 2 9 1 c n N l L D V 9 J n F 1 b 3 Q 7 L C Z x d W 9 0 O 1 N l Y 3 R p b 2 4 x L 1 c w W k M t M T E v Q 2 h h b m d l Z C B U e X B l L n t T c G V l Z C w 2 f S Z x d W 9 0 O y w m c X V v d D t T Z W N 0 a W 9 u M S 9 X M F p D L T E x L 0 N o Y W 5 n Z W Q g V H l w Z S 5 7 U 2 F 0 c y w 3 f S Z x d W 9 0 O y w m c X V v d D t T Z W N 0 a W 9 u M S 9 X M F p D L T E x L 0 N o Y W 5 n Z W Q g V H l w Z S 5 7 V m I s O H 0 m c X V v d D s s J n F 1 b 3 Q 7 U 2 V j d G l v b j E v V z B a Q y 0 x M S 9 D a G F u Z 2 V k I F R 5 c G U u e 0 l B V C w 5 f S Z x d W 9 0 O y w m c X V v d D t T Z W N 0 a W 9 u M S 9 X M F p D L T E x L 0 N o Y W 5 n Z W Q g V H l w Z S 5 7 U H J l c 3 M s M T B 9 J n F 1 b 3 Q 7 L C Z x d W 9 0 O 1 N l Y 3 R p b 2 4 x L 1 c w W k M t M T E v Q 2 h h b m d l Z C B U e X B l L n t M a S w x M X 0 m c X V v d D s s J n F 1 b 3 Q 7 U 2 V j d G l v b j E v V z B a Q y 0 x M S 9 D a G F u Z 2 V k I F R 5 c G U u e 0 x 2 L D E y f S Z x d W 9 0 O y w m c X V v d D t T Z W N 0 a W 9 u M S 9 X M F p D L T E x L 0 N o Y W 5 n Z W Q g V H l w Z S 5 7 T H U s M T N 9 J n F 1 b 3 Q 7 L C Z x d W 9 0 O 1 N l Y 3 R p b 2 4 x L 1 c w W k M t M T E v Q 2 h h b m d l Z C B U e X B l L n t C d X J z d C w x N H 0 m c X V v d D s s J n F 1 b 3 Q 7 U 2 V j d G l v b j E v V z B a Q y 0 x M S 9 D a G F u Z 2 V k I F R 5 c G U u e 0 N v b W 1 l b n R z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z B a Q y 0 x M S 9 D a G F u Z 2 V k I F R 5 c G U u e 0 N h b G x z a W d u L D B 9 J n F 1 b 3 Q 7 L C Z x d W 9 0 O 1 N l Y 3 R p b 2 4 x L 1 c w W k M t M T E v Q 2 h h b m d l Z C B U e X B l L n t U a W 1 l c 3 R h b X A s M X 0 m c X V v d D s s J n F 1 b 3 Q 7 U 2 V j d G l v b j E v V z B a Q y 0 x M S 9 D a G F u Z 2 V k I F R 5 c G U u e 0 x h d G l 0 d W R l L D J 9 J n F 1 b 3 Q 7 L C Z x d W 9 0 O 1 N l Y 3 R p b 2 4 x L 1 c w W k M t M T E v Q 2 h h b m d l Z C B U e X B l L n t M b 2 5 n a X R 1 Z G U s M 3 0 m c X V v d D s s J n F 1 b 3 Q 7 U 2 V j d G l v b j E v V z B a Q y 0 x M S 9 D a G F u Z 2 V k I F R 5 c G U u e 0 F s d G l 0 d W R l L D R 9 J n F 1 b 3 Q 7 L C Z x d W 9 0 O 1 N l Y 3 R p b 2 4 x L 1 c w W k M t M T E v Q 2 h h b m d l Z C B U e X B l L n t D b 3 V y c 2 U s N X 0 m c X V v d D s s J n F 1 b 3 Q 7 U 2 V j d G l v b j E v V z B a Q y 0 x M S 9 D a G F u Z 2 V k I F R 5 c G U u e 1 N w Z W V k L D Z 9 J n F 1 b 3 Q 7 L C Z x d W 9 0 O 1 N l Y 3 R p b 2 4 x L 1 c w W k M t M T E v Q 2 h h b m d l Z C B U e X B l L n t T Y X R z L D d 9 J n F 1 b 3 Q 7 L C Z x d W 9 0 O 1 N l Y 3 R p b 2 4 x L 1 c w W k M t M T E v Q 2 h h b m d l Z C B U e X B l L n t W Y i w 4 f S Z x d W 9 0 O y w m c X V v d D t T Z W N 0 a W 9 u M S 9 X M F p D L T E x L 0 N o Y W 5 n Z W Q g V H l w Z S 5 7 S U F U L D l 9 J n F 1 b 3 Q 7 L C Z x d W 9 0 O 1 N l Y 3 R p b 2 4 x L 1 c w W k M t M T E v Q 2 h h b m d l Z C B U e X B l L n t Q c m V z c y w x M H 0 m c X V v d D s s J n F 1 b 3 Q 7 U 2 V j d G l v b j E v V z B a Q y 0 x M S 9 D a G F u Z 2 V k I F R 5 c G U u e 0 x p L D E x f S Z x d W 9 0 O y w m c X V v d D t T Z W N 0 a W 9 u M S 9 X M F p D L T E x L 0 N o Y W 5 n Z W Q g V H l w Z S 5 7 T H Y s M T J 9 J n F 1 b 3 Q 7 L C Z x d W 9 0 O 1 N l Y 3 R p b 2 4 x L 1 c w W k M t M T E v Q 2 h h b m d l Z C B U e X B l L n t M d S w x M 3 0 m c X V v d D s s J n F 1 b 3 Q 7 U 2 V j d G l v b j E v V z B a Q y 0 x M S 9 D a G F u Z 2 V k I F R 5 c G U u e 0 J 1 c n N 0 L D E 0 f S Z x d W 9 0 O y w m c X V v d D t T Z W N 0 a W 9 u M S 9 X M F p D L T E x L 0 N o Y W 5 n Z W Q g V H l w Z S 5 7 Q 2 9 t b W V u d H M s M T V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z B a Q y 0 x M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M F p D L T E x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c w W k M t M T E l M j A o M i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I m t T 6 e 6 l V 0 O k i K i m H O 1 f F A A A A A A C A A A A A A A Q Z g A A A A E A A C A A A A C J m V L O 4 v y A u 2 m M D E 4 z b f V f Z i H s s V L M P H 6 i 0 E + A 7 J A u n g A A A A A O g A A A A A I A A C A A A A B q t R R / T M u 7 M V P X n W d i j 0 O J x R L w H + G W A r X y e 8 d 8 + 2 l Y t l A A A A D m n 9 S d u y l 9 Z n d g m a 7 f I L I 3 K v C I J J w N l K w v S F f w + G 8 a n h X b 5 X v 0 i G R 1 I 9 p u S K 4 L k W I H k r 9 f y f K x A I x 1 W y 1 F S p w i 5 L C 5 f 9 5 q v u S 4 A H D b o K 6 Z 0 U A A A A D i t F z q D 7 x O I N j U M Y v 3 b U c g G X 0 D R V 4 m + Q i s P t + W o 5 e x y 7 P P + w Y x c Y Q g y S I A u j 4 9 0 7 p b A b L J N M 3 i u b y A D 5 N 2 G N B E < / D a t a M a s h u p > 
</file>

<file path=customXml/itemProps1.xml><?xml version="1.0" encoding="utf-8"?>
<ds:datastoreItem xmlns:ds="http://schemas.openxmlformats.org/officeDocument/2006/customXml" ds:itemID="{315ACAA6-4897-4E62-B6BE-ADE182E779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W0ZC-11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Zack Clobes</cp:lastModifiedBy>
  <dcterms:created xsi:type="dcterms:W3CDTF">2019-03-30T03:49:43Z</dcterms:created>
  <dcterms:modified xsi:type="dcterms:W3CDTF">2019-06-17T22:34:52Z</dcterms:modified>
</cp:coreProperties>
</file>